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lanilha Entrada de Dados" sheetId="1" r:id="rId1"/>
    <sheet name="Planilha de Class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Den?lson Pereira</author>
  </authors>
  <commentList>
    <comment ref="K7" authorId="0">
      <text>
        <r>
          <rPr>
            <b/>
            <sz val="8"/>
            <rFont val="Tahoma"/>
            <family val="0"/>
          </rPr>
          <t xml:space="preserve">Formula
</t>
        </r>
        <r>
          <rPr>
            <b/>
            <sz val="12"/>
            <rFont val="Script MT Bold"/>
            <family val="4"/>
          </rPr>
          <t>Mo = li +</t>
        </r>
        <r>
          <rPr>
            <b/>
            <u val="single"/>
            <sz val="12"/>
            <rFont val="Script MT Bold"/>
            <family val="4"/>
          </rPr>
          <t xml:space="preserve"> Δ¹  .  h
</t>
        </r>
        <r>
          <rPr>
            <b/>
            <sz val="12"/>
            <rFont val="Script MT Bold"/>
            <family val="4"/>
          </rPr>
          <t xml:space="preserve">                 Δ¹ + Δ²</t>
        </r>
      </text>
    </comment>
    <comment ref="D12" authorId="0">
      <text>
        <r>
          <rPr>
            <b/>
            <sz val="8"/>
            <rFont val="Tahoma"/>
            <family val="2"/>
          </rPr>
          <t>Formula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Script MT Bold"/>
            <family val="4"/>
          </rPr>
          <t xml:space="preserve">Eme = </t>
        </r>
        <r>
          <rPr>
            <b/>
            <u val="single"/>
            <sz val="12"/>
            <rFont val="Script MT Bold"/>
            <family val="4"/>
          </rPr>
          <t xml:space="preserve">   n   
</t>
        </r>
        <r>
          <rPr>
            <b/>
            <sz val="12"/>
            <rFont val="Script MT Bold"/>
            <family val="4"/>
          </rPr>
          <t xml:space="preserve">              2</t>
        </r>
        <r>
          <rPr>
            <sz val="8"/>
            <rFont val="Tahoma"/>
            <family val="0"/>
          </rPr>
          <t xml:space="preserve"> </t>
        </r>
      </text>
    </comment>
    <comment ref="K6" authorId="0">
      <text>
        <r>
          <rPr>
            <b/>
            <sz val="8"/>
            <rFont val="Tahoma"/>
            <family val="2"/>
          </rPr>
          <t>Formula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Script MT Bold"/>
            <family val="4"/>
          </rPr>
          <t xml:space="preserve">Mo = li + </t>
        </r>
        <r>
          <rPr>
            <u val="single"/>
            <sz val="12"/>
            <rFont val="Script MT Bold"/>
            <family val="4"/>
          </rPr>
          <t>(Eme - faa)  .  h</t>
        </r>
        <r>
          <rPr>
            <sz val="12"/>
            <rFont val="Script MT Bold"/>
            <family val="4"/>
          </rPr>
          <t xml:space="preserve">
                          fime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Formula
</t>
        </r>
        <r>
          <rPr>
            <b/>
            <sz val="12"/>
            <rFont val="Script MT Bold"/>
            <family val="4"/>
          </rPr>
          <t xml:space="preserve">As1 = </t>
        </r>
        <r>
          <rPr>
            <b/>
            <u val="single"/>
            <sz val="12"/>
            <rFont val="Script MT Bold"/>
            <family val="4"/>
          </rPr>
          <t xml:space="preserve">(x - Mo)
</t>
        </r>
        <r>
          <rPr>
            <b/>
            <sz val="12"/>
            <rFont val="Script MT Bold"/>
            <family val="4"/>
          </rPr>
          <t xml:space="preserve">               S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Formula
</t>
        </r>
        <r>
          <rPr>
            <b/>
            <sz val="12"/>
            <rFont val="Script MT Bold"/>
            <family val="4"/>
          </rPr>
          <t xml:space="preserve">As2 = </t>
        </r>
        <r>
          <rPr>
            <b/>
            <u val="single"/>
            <sz val="12"/>
            <rFont val="Script MT Bold"/>
            <family val="4"/>
          </rPr>
          <t xml:space="preserve">3 . (x - Me)
</t>
        </r>
        <r>
          <rPr>
            <b/>
            <sz val="12"/>
            <rFont val="Script MT Bold"/>
            <family val="4"/>
          </rPr>
          <t xml:space="preserve">                  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Den?lson Pereira</author>
  </authors>
  <commentList>
    <comment ref="E1" authorId="0">
      <text>
        <r>
          <rPr>
            <b/>
            <sz val="8"/>
            <rFont val="Tahoma"/>
            <family val="0"/>
          </rPr>
          <t>Formula por coluna:
C + A / 2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Formula por Coluna:
D / ΣD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Formula por Coluna:
(D / ΣD) * 100
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Formula por Coluna:
 D + (D anterior)
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Formula por Coluna:
(D+(D anterior))*100
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Formula por Coluna:
D * E
</t>
        </r>
      </text>
    </comment>
  </commentList>
</comments>
</file>

<file path=xl/sharedStrings.xml><?xml version="1.0" encoding="utf-8"?>
<sst xmlns="http://schemas.openxmlformats.org/spreadsheetml/2006/main" count="135" uniqueCount="123">
  <si>
    <t>Número de Classes</t>
  </si>
  <si>
    <t>Média</t>
  </si>
  <si>
    <t>x</t>
  </si>
  <si>
    <t>Dmx</t>
  </si>
  <si>
    <t>Quartil</t>
  </si>
  <si>
    <t>h</t>
  </si>
  <si>
    <t>Moda</t>
  </si>
  <si>
    <t>Mo</t>
  </si>
  <si>
    <t>Dme</t>
  </si>
  <si>
    <t>Decil</t>
  </si>
  <si>
    <t>Valor Inicial</t>
  </si>
  <si>
    <t>Mediana</t>
  </si>
  <si>
    <t>Me</t>
  </si>
  <si>
    <t>Curva</t>
  </si>
  <si>
    <t>Centil</t>
  </si>
  <si>
    <t>fi</t>
  </si>
  <si>
    <t>xi</t>
  </si>
  <si>
    <t>fr</t>
  </si>
  <si>
    <t>fr%</t>
  </si>
  <si>
    <t>fac</t>
  </si>
  <si>
    <t>Fac%</t>
  </si>
  <si>
    <t>fi . xi</t>
  </si>
  <si>
    <t>li</t>
  </si>
  <si>
    <t>faa</t>
  </si>
  <si>
    <t>fime</t>
  </si>
  <si>
    <t>|xi-x|</t>
  </si>
  <si>
    <t>fi.|xi-x|</t>
  </si>
  <si>
    <t>|xi-me|</t>
  </si>
  <si>
    <t>fi.|xi-me|</t>
  </si>
  <si>
    <t>fiqi</t>
  </si>
  <si>
    <t>fidi</t>
  </si>
  <si>
    <t>fici</t>
  </si>
  <si>
    <t>li (q)</t>
  </si>
  <si>
    <t>li (d)</t>
  </si>
  <si>
    <t>li (c)</t>
  </si>
  <si>
    <t>faa (q)</t>
  </si>
  <si>
    <t>faa (d)</t>
  </si>
  <si>
    <t>faa (c)</t>
  </si>
  <si>
    <t>Δ¹</t>
  </si>
  <si>
    <t>Δ²</t>
  </si>
  <si>
    <t>Inicio</t>
  </si>
  <si>
    <t>Final</t>
  </si>
  <si>
    <t>Σ</t>
  </si>
  <si>
    <t>Classes</t>
  </si>
  <si>
    <t>Desvio Médio Mediano</t>
  </si>
  <si>
    <t>Desvio Médio Absoluto</t>
  </si>
  <si>
    <t>PLANILHA DE CÁLCULO ESTATÍSTICOS</t>
  </si>
  <si>
    <t>Entrada de dados</t>
  </si>
  <si>
    <t>Informação Necessária</t>
  </si>
  <si>
    <t>Simbolo</t>
  </si>
  <si>
    <t>Valor</t>
  </si>
  <si>
    <t>Intervalo</t>
  </si>
  <si>
    <t>Dados médianos</t>
  </si>
  <si>
    <t>Descrição</t>
  </si>
  <si>
    <t>Símbolo</t>
  </si>
  <si>
    <t>ni</t>
  </si>
  <si>
    <t>n1</t>
  </si>
  <si>
    <t>CLASSES</t>
  </si>
  <si>
    <t>INTERVALO</t>
  </si>
  <si>
    <t>INICIAL</t>
  </si>
  <si>
    <t>Soma das frequencias</t>
  </si>
  <si>
    <t xml:space="preserve"> n</t>
  </si>
  <si>
    <t>Outros Valores</t>
  </si>
  <si>
    <t>Soma fi . Xi</t>
  </si>
  <si>
    <t xml:space="preserve"> Σfi.xi</t>
  </si>
  <si>
    <t>fq ac.</t>
  </si>
  <si>
    <t>Valorm.</t>
  </si>
  <si>
    <t>Limite Inferior</t>
  </si>
  <si>
    <t>Elemento mediano</t>
  </si>
  <si>
    <t>Eme</t>
  </si>
  <si>
    <t>Freq. Acumulada anterior</t>
  </si>
  <si>
    <t>Freq.  da mediana</t>
  </si>
  <si>
    <t>Fime</t>
  </si>
  <si>
    <t>Freq. da moda anterior</t>
  </si>
  <si>
    <t>Freq. da moda posterior</t>
  </si>
  <si>
    <t>d</t>
  </si>
  <si>
    <t>media</t>
  </si>
  <si>
    <t xml:space="preserve"> Σfi.|xi-x|</t>
  </si>
  <si>
    <t>median</t>
  </si>
  <si>
    <t xml:space="preserve"> Σfi.|xi-me|</t>
  </si>
  <si>
    <t>Soma fi . |xi-me|</t>
  </si>
  <si>
    <t>Soma fi . |xi-x|</t>
  </si>
  <si>
    <t>fqi1</t>
  </si>
  <si>
    <t>fi.di</t>
  </si>
  <si>
    <t>fi.qi</t>
  </si>
  <si>
    <t>Frequencia do quartil</t>
  </si>
  <si>
    <t>Elemento do Quartil</t>
  </si>
  <si>
    <t>Eqi</t>
  </si>
  <si>
    <t>Freq. Acumulada do quartil</t>
  </si>
  <si>
    <t>faa(q)</t>
  </si>
  <si>
    <t>Limite Inferior do quartil</t>
  </si>
  <si>
    <t>Frequencia do decil</t>
  </si>
  <si>
    <t>Elemento do decil</t>
  </si>
  <si>
    <t>Freq. Acumulada do decil</t>
  </si>
  <si>
    <t>Limite Inferior do decil</t>
  </si>
  <si>
    <t>Edi</t>
  </si>
  <si>
    <t>faa(d)</t>
  </si>
  <si>
    <t>fdi1</t>
  </si>
  <si>
    <t>Elemento do centil</t>
  </si>
  <si>
    <t>Frequencia do centil</t>
  </si>
  <si>
    <t>Freq. Acumulada do centil</t>
  </si>
  <si>
    <t>Limite Inferior do centil</t>
  </si>
  <si>
    <t>Eci</t>
  </si>
  <si>
    <t>fi.ci</t>
  </si>
  <si>
    <t>faa(c)</t>
  </si>
  <si>
    <t>fci1</t>
  </si>
  <si>
    <t>centil</t>
  </si>
  <si>
    <t>quartil</t>
  </si>
  <si>
    <t>decil</t>
  </si>
  <si>
    <t>d²</t>
  </si>
  <si>
    <t>fi . d</t>
  </si>
  <si>
    <t>fi . d²</t>
  </si>
  <si>
    <t>|xi - x|²</t>
  </si>
  <si>
    <t>fi . |xi-x|²</t>
  </si>
  <si>
    <t>S (ml)</t>
  </si>
  <si>
    <t>Desvio Padrão (metodo longo)</t>
  </si>
  <si>
    <t>As1</t>
  </si>
  <si>
    <t>2º coeficiente de assimetria</t>
  </si>
  <si>
    <t>As2</t>
  </si>
  <si>
    <t>Assimetria (1º coeficiente)</t>
  </si>
  <si>
    <t>Assimetria (2º coeficiente)</t>
  </si>
  <si>
    <t>S (mb)</t>
  </si>
  <si>
    <t>Desvio Padrão (metodo breve)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</si>
</sst>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00_);_(* \(#,##0.000\);_(* &quot;-&quot;??_);_(@_)"/>
  </numFmts>
  <fonts count="1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9"/>
      <name val="Stencil"/>
      <family val="5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8"/>
      <name val="Tahoma"/>
      <family val="0"/>
    </font>
    <font>
      <sz val="16"/>
      <name val="Script MT Bold"/>
      <family val="4"/>
    </font>
    <font>
      <b/>
      <sz val="10"/>
      <color indexed="9"/>
      <name val="Arial"/>
      <family val="2"/>
    </font>
    <font>
      <b/>
      <sz val="14"/>
      <color indexed="9"/>
      <name val="Script MT Bold"/>
      <family val="4"/>
    </font>
    <font>
      <b/>
      <sz val="14"/>
      <color indexed="9"/>
      <name val="Arial"/>
      <family val="0"/>
    </font>
    <font>
      <b/>
      <sz val="8"/>
      <name val="Tahoma"/>
      <family val="0"/>
    </font>
    <font>
      <b/>
      <sz val="12"/>
      <name val="Script MT Bold"/>
      <family val="4"/>
    </font>
    <font>
      <b/>
      <u val="single"/>
      <sz val="12"/>
      <name val="Script MT Bold"/>
      <family val="4"/>
    </font>
    <font>
      <sz val="12"/>
      <name val="Script MT Bold"/>
      <family val="4"/>
    </font>
    <font>
      <u val="single"/>
      <sz val="12"/>
      <name val="Script MT Bold"/>
      <family val="4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8" applyAlignment="1">
      <alignment/>
    </xf>
    <xf numFmtId="166" fontId="0" fillId="0" borderId="0" xfId="18" applyNumberFormat="1" applyAlignment="1">
      <alignment/>
    </xf>
    <xf numFmtId="166" fontId="0" fillId="0" borderId="0" xfId="18" applyNumberFormat="1" applyAlignment="1">
      <alignment horizontal="center"/>
    </xf>
    <xf numFmtId="167" fontId="0" fillId="0" borderId="0" xfId="18" applyNumberFormat="1" applyAlignment="1">
      <alignment/>
    </xf>
    <xf numFmtId="0" fontId="8" fillId="0" borderId="1" xfId="0" applyFont="1" applyBorder="1" applyAlignment="1">
      <alignment horizontal="center"/>
    </xf>
    <xf numFmtId="43" fontId="0" fillId="0" borderId="0" xfId="18" applyFont="1" applyAlignment="1">
      <alignment/>
    </xf>
    <xf numFmtId="166" fontId="9" fillId="2" borderId="1" xfId="18" applyNumberFormat="1" applyFont="1" applyFill="1" applyBorder="1" applyAlignment="1">
      <alignment horizontal="center"/>
    </xf>
    <xf numFmtId="166" fontId="0" fillId="0" borderId="1" xfId="18" applyNumberFormat="1" applyBorder="1" applyAlignment="1">
      <alignment/>
    </xf>
    <xf numFmtId="166" fontId="0" fillId="0" borderId="1" xfId="18" applyNumberFormat="1" applyBorder="1" applyAlignment="1">
      <alignment horizontal="center"/>
    </xf>
    <xf numFmtId="166" fontId="0" fillId="3" borderId="1" xfId="18" applyNumberFormat="1" applyFill="1" applyBorder="1" applyAlignment="1">
      <alignment/>
    </xf>
    <xf numFmtId="167" fontId="0" fillId="0" borderId="1" xfId="18" applyNumberFormat="1" applyBorder="1" applyAlignment="1">
      <alignment/>
    </xf>
    <xf numFmtId="167" fontId="0" fillId="0" borderId="1" xfId="18" applyNumberFormat="1" applyFont="1" applyBorder="1" applyAlignment="1">
      <alignment/>
    </xf>
    <xf numFmtId="167" fontId="0" fillId="2" borderId="1" xfId="18" applyNumberForma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7" fontId="10" fillId="2" borderId="1" xfId="18" applyNumberFormat="1" applyFont="1" applyFill="1" applyBorder="1" applyAlignment="1">
      <alignment horizontal="center" vertical="center"/>
    </xf>
    <xf numFmtId="43" fontId="0" fillId="0" borderId="0" xfId="18" applyFont="1" applyAlignment="1">
      <alignment horizontal="center"/>
    </xf>
    <xf numFmtId="167" fontId="11" fillId="2" borderId="1" xfId="18" applyNumberFormat="1" applyFont="1" applyFill="1" applyBorder="1" applyAlignment="1">
      <alignment horizontal="center" vertical="center"/>
    </xf>
    <xf numFmtId="166" fontId="9" fillId="2" borderId="1" xfId="18" applyNumberFormat="1" applyFont="1" applyFill="1" applyBorder="1" applyAlignment="1">
      <alignment horizontal="center"/>
    </xf>
    <xf numFmtId="43" fontId="0" fillId="0" borderId="0" xfId="18" applyAlignment="1">
      <alignment horizontal="center"/>
    </xf>
    <xf numFmtId="166" fontId="5" fillId="0" borderId="1" xfId="18" applyNumberFormat="1" applyFont="1" applyBorder="1" applyAlignment="1">
      <alignment horizontal="center"/>
    </xf>
    <xf numFmtId="166" fontId="10" fillId="2" borderId="1" xfId="18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 topLeftCell="A1">
      <selection activeCell="O5" sqref="O5:O7"/>
    </sheetView>
  </sheetViews>
  <sheetFormatPr defaultColWidth="9.140625" defaultRowHeight="12.75"/>
  <cols>
    <col min="1" max="3" width="8.421875" style="0" bestFit="1" customWidth="1"/>
    <col min="4" max="4" width="14.7109375" style="1" customWidth="1"/>
    <col min="5" max="6" width="8.421875" style="0" bestFit="1" customWidth="1"/>
    <col min="7" max="7" width="1.8515625" style="0" customWidth="1"/>
    <col min="8" max="10" width="8.421875" style="0" bestFit="1" customWidth="1"/>
    <col min="11" max="11" width="14.7109375" style="0" customWidth="1"/>
    <col min="12" max="13" width="8.421875" style="0" bestFit="1" customWidth="1"/>
    <col min="14" max="14" width="2.421875" style="0" customWidth="1"/>
    <col min="15" max="17" width="8.421875" style="0" bestFit="1" customWidth="1"/>
    <col min="18" max="18" width="14.7109375" style="0" customWidth="1"/>
    <col min="19" max="16384" width="8.421875" style="0" bestFit="1" customWidth="1"/>
  </cols>
  <sheetData>
    <row r="1" spans="1:20" ht="28.5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ht="13.5" thickBot="1"/>
    <row r="3" spans="1:20" ht="12.75">
      <c r="A3" s="42" t="s">
        <v>47</v>
      </c>
      <c r="B3" s="43"/>
      <c r="C3" s="43"/>
      <c r="D3" s="43"/>
      <c r="E3" s="43"/>
      <c r="F3" s="44"/>
      <c r="H3" s="42" t="s">
        <v>52</v>
      </c>
      <c r="I3" s="43"/>
      <c r="J3" s="43"/>
      <c r="K3" s="43"/>
      <c r="L3" s="43"/>
      <c r="M3" s="44"/>
      <c r="O3" s="42" t="s">
        <v>62</v>
      </c>
      <c r="P3" s="43"/>
      <c r="Q3" s="43"/>
      <c r="R3" s="43"/>
      <c r="S3" s="43"/>
      <c r="T3" s="44"/>
    </row>
    <row r="4" spans="1:20" ht="12.75">
      <c r="A4" s="45" t="s">
        <v>48</v>
      </c>
      <c r="B4" s="46"/>
      <c r="C4" s="46"/>
      <c r="D4" s="47" t="s">
        <v>49</v>
      </c>
      <c r="E4" s="46" t="s">
        <v>50</v>
      </c>
      <c r="F4" s="48"/>
      <c r="H4" s="45" t="s">
        <v>53</v>
      </c>
      <c r="I4" s="46"/>
      <c r="J4" s="46"/>
      <c r="K4" s="47" t="s">
        <v>54</v>
      </c>
      <c r="L4" s="46" t="s">
        <v>50</v>
      </c>
      <c r="M4" s="48"/>
      <c r="O4" s="45" t="s">
        <v>53</v>
      </c>
      <c r="P4" s="46"/>
      <c r="Q4" s="46"/>
      <c r="R4" s="47" t="s">
        <v>54</v>
      </c>
      <c r="S4" s="46" t="s">
        <v>50</v>
      </c>
      <c r="T4" s="48"/>
    </row>
    <row r="5" spans="1:21" ht="20.25">
      <c r="A5" s="49" t="s">
        <v>0</v>
      </c>
      <c r="B5" s="30"/>
      <c r="C5" s="30"/>
      <c r="D5" s="31"/>
      <c r="E5" s="32">
        <v>6</v>
      </c>
      <c r="F5" s="50"/>
      <c r="H5" s="21" t="s">
        <v>1</v>
      </c>
      <c r="I5" s="22"/>
      <c r="J5" s="22"/>
      <c r="K5" s="6" t="s">
        <v>2</v>
      </c>
      <c r="L5" s="23">
        <f>+E9/E8</f>
        <v>164.125</v>
      </c>
      <c r="M5" s="24"/>
      <c r="O5" s="58">
        <v>3</v>
      </c>
      <c r="P5" s="29" t="s">
        <v>4</v>
      </c>
      <c r="Q5" s="29"/>
      <c r="R5" s="6" t="str">
        <f>CONCATENATE("q",O5)</f>
        <v>q3</v>
      </c>
      <c r="S5" s="23">
        <f>(((+S9-S11)*E6)/S10)+S12</f>
        <v>169.11111111111111</v>
      </c>
      <c r="T5" s="24"/>
      <c r="U5">
        <f>(+E8*O5)/4</f>
        <v>30</v>
      </c>
    </row>
    <row r="6" spans="1:21" ht="20.25">
      <c r="A6" s="21" t="s">
        <v>51</v>
      </c>
      <c r="B6" s="22"/>
      <c r="C6" s="22"/>
      <c r="D6" s="6" t="s">
        <v>5</v>
      </c>
      <c r="E6" s="32">
        <v>5</v>
      </c>
      <c r="F6" s="50"/>
      <c r="H6" s="21" t="s">
        <v>11</v>
      </c>
      <c r="I6" s="22"/>
      <c r="J6" s="22"/>
      <c r="K6" s="6" t="s">
        <v>12</v>
      </c>
      <c r="L6" s="23">
        <f>((E12-E11)*E6/E13)+E10</f>
        <v>164.92307692307693</v>
      </c>
      <c r="M6" s="24"/>
      <c r="O6" s="58">
        <v>9</v>
      </c>
      <c r="P6" s="29" t="s">
        <v>9</v>
      </c>
      <c r="Q6" s="29"/>
      <c r="R6" s="6" t="str">
        <f>CONCATENATE("c",O6)</f>
        <v>c9</v>
      </c>
      <c r="S6" s="23">
        <f>(((S13-S15)*E6)/S14)+S16</f>
        <v>172.44444444444446</v>
      </c>
      <c r="T6" s="24"/>
      <c r="U6">
        <f>(+E8*O6)/10</f>
        <v>36</v>
      </c>
    </row>
    <row r="7" spans="1:21" ht="21" thickBot="1">
      <c r="A7" s="49" t="s">
        <v>10</v>
      </c>
      <c r="B7" s="30"/>
      <c r="C7" s="30"/>
      <c r="D7" s="31"/>
      <c r="E7" s="32">
        <v>148</v>
      </c>
      <c r="F7" s="50"/>
      <c r="H7" s="21" t="s">
        <v>6</v>
      </c>
      <c r="I7" s="22"/>
      <c r="J7" s="22"/>
      <c r="K7" s="6" t="s">
        <v>7</v>
      </c>
      <c r="L7" s="23">
        <f>((+E14*E6)/(+E14+E15))+E10</f>
        <v>166</v>
      </c>
      <c r="M7" s="24"/>
      <c r="O7" s="59">
        <v>56</v>
      </c>
      <c r="P7" s="57" t="s">
        <v>14</v>
      </c>
      <c r="Q7" s="57"/>
      <c r="R7" s="16" t="str">
        <f>CONCATENATE("d",O7)</f>
        <v>d56</v>
      </c>
      <c r="S7" s="19">
        <f>(((+S17-S19)*E6)/S18)+S20</f>
        <v>165.84615384615384</v>
      </c>
      <c r="T7" s="20"/>
      <c r="U7">
        <f>(+E8*O7)/100</f>
        <v>22.4</v>
      </c>
    </row>
    <row r="8" spans="1:13" ht="21" thickBot="1">
      <c r="A8" s="21" t="s">
        <v>60</v>
      </c>
      <c r="B8" s="22"/>
      <c r="C8" s="22"/>
      <c r="D8" s="6" t="s">
        <v>61</v>
      </c>
      <c r="E8" s="23">
        <f>+'Planilha de Classes'!D31</f>
        <v>40</v>
      </c>
      <c r="F8" s="24"/>
      <c r="H8" s="21" t="s">
        <v>45</v>
      </c>
      <c r="I8" s="22"/>
      <c r="J8" s="22"/>
      <c r="K8" s="6" t="s">
        <v>3</v>
      </c>
      <c r="L8" s="23">
        <f>+E16/E8</f>
        <v>5.46875</v>
      </c>
      <c r="M8" s="24"/>
    </row>
    <row r="9" spans="1:20" ht="20.25">
      <c r="A9" s="21" t="s">
        <v>63</v>
      </c>
      <c r="B9" s="22"/>
      <c r="C9" s="22"/>
      <c r="D9" s="6" t="s">
        <v>64</v>
      </c>
      <c r="E9" s="23">
        <f>+'Planilha de Classes'!J31</f>
        <v>6565</v>
      </c>
      <c r="F9" s="24"/>
      <c r="H9" s="21" t="s">
        <v>44</v>
      </c>
      <c r="I9" s="22"/>
      <c r="J9" s="22"/>
      <c r="K9" s="6" t="s">
        <v>8</v>
      </c>
      <c r="L9" s="23">
        <f>+E17/E8</f>
        <v>5.2692307692307665</v>
      </c>
      <c r="M9" s="24"/>
      <c r="O9" s="25" t="s">
        <v>86</v>
      </c>
      <c r="P9" s="26"/>
      <c r="Q9" s="26"/>
      <c r="R9" s="15" t="s">
        <v>87</v>
      </c>
      <c r="S9" s="27">
        <f>+U5</f>
        <v>30</v>
      </c>
      <c r="T9" s="28"/>
    </row>
    <row r="10" spans="1:20" ht="20.25">
      <c r="A10" s="21" t="s">
        <v>67</v>
      </c>
      <c r="B10" s="22"/>
      <c r="C10" s="22"/>
      <c r="D10" s="6" t="s">
        <v>22</v>
      </c>
      <c r="E10" s="23">
        <f>+'Planilha de Classes'!K31</f>
        <v>163</v>
      </c>
      <c r="F10" s="24"/>
      <c r="H10" s="49" t="s">
        <v>13</v>
      </c>
      <c r="I10" s="30"/>
      <c r="J10" s="30"/>
      <c r="K10" s="31"/>
      <c r="L10" s="23" t="str">
        <f>IF(ROUND(L8,2)=ROUND(L9,2),"Simétrica","Assimétrica")</f>
        <v>Assimétrica</v>
      </c>
      <c r="M10" s="24"/>
      <c r="O10" s="21" t="s">
        <v>85</v>
      </c>
      <c r="P10" s="22"/>
      <c r="Q10" s="22"/>
      <c r="R10" s="6" t="s">
        <v>84</v>
      </c>
      <c r="S10" s="23">
        <f>+'Planilha de Classes'!R31</f>
        <v>9</v>
      </c>
      <c r="T10" s="24"/>
    </row>
    <row r="11" spans="1:20" ht="20.25">
      <c r="A11" s="21" t="s">
        <v>70</v>
      </c>
      <c r="B11" s="22"/>
      <c r="C11" s="22"/>
      <c r="D11" s="6" t="s">
        <v>23</v>
      </c>
      <c r="E11" s="23">
        <f>+'Planilha de Classes'!L31</f>
        <v>15</v>
      </c>
      <c r="F11" s="24"/>
      <c r="H11" s="21" t="s">
        <v>122</v>
      </c>
      <c r="I11" s="22"/>
      <c r="J11" s="22"/>
      <c r="K11" s="6" t="s">
        <v>121</v>
      </c>
      <c r="L11" s="23">
        <f>SQRT((+'Planilha de Classes'!AF31/E8)-((+'Planilha de Classes'!AE31/E8)^2))*E6</f>
        <v>6.707039212648155</v>
      </c>
      <c r="M11" s="24"/>
      <c r="O11" s="21" t="s">
        <v>88</v>
      </c>
      <c r="P11" s="22"/>
      <c r="Q11" s="22"/>
      <c r="R11" s="6" t="s">
        <v>89</v>
      </c>
      <c r="S11" s="23">
        <f>+'Planilha de Classes'!X31</f>
        <v>28</v>
      </c>
      <c r="T11" s="24"/>
    </row>
    <row r="12" spans="1:20" ht="21" thickBot="1">
      <c r="A12" s="21" t="s">
        <v>68</v>
      </c>
      <c r="B12" s="22"/>
      <c r="C12" s="22"/>
      <c r="D12" s="6" t="s">
        <v>69</v>
      </c>
      <c r="E12" s="23">
        <f>+E8/2</f>
        <v>20</v>
      </c>
      <c r="F12" s="24"/>
      <c r="H12" s="21" t="s">
        <v>115</v>
      </c>
      <c r="I12" s="22"/>
      <c r="J12" s="22"/>
      <c r="K12" s="6" t="s">
        <v>114</v>
      </c>
      <c r="L12" s="23">
        <f>SQRT(+'Planilha de Classes'!AH31/E8)</f>
        <v>6.707039212648156</v>
      </c>
      <c r="M12" s="24"/>
      <c r="O12" s="17" t="s">
        <v>90</v>
      </c>
      <c r="P12" s="18"/>
      <c r="Q12" s="18"/>
      <c r="R12" s="16" t="s">
        <v>32</v>
      </c>
      <c r="S12" s="19">
        <f>+'Planilha de Classes'!U31</f>
        <v>168</v>
      </c>
      <c r="T12" s="20"/>
    </row>
    <row r="13" spans="1:20" ht="20.25">
      <c r="A13" s="21" t="s">
        <v>71</v>
      </c>
      <c r="B13" s="22"/>
      <c r="C13" s="22"/>
      <c r="D13" s="6" t="s">
        <v>72</v>
      </c>
      <c r="E13" s="23">
        <f>+'Planilha de Classes'!M31</f>
        <v>13</v>
      </c>
      <c r="F13" s="24"/>
      <c r="H13" s="49" t="s">
        <v>117</v>
      </c>
      <c r="I13" s="30"/>
      <c r="J13" s="31"/>
      <c r="K13" s="6" t="s">
        <v>116</v>
      </c>
      <c r="L13" s="41">
        <f>(+L5-L7)/L11</f>
        <v>-0.2795570356088152</v>
      </c>
      <c r="M13" s="51"/>
      <c r="O13" s="25" t="s">
        <v>92</v>
      </c>
      <c r="P13" s="26"/>
      <c r="Q13" s="26"/>
      <c r="R13" s="15" t="s">
        <v>95</v>
      </c>
      <c r="S13" s="27">
        <f>+U6</f>
        <v>36</v>
      </c>
      <c r="T13" s="28"/>
    </row>
    <row r="14" spans="1:20" ht="20.25">
      <c r="A14" s="21" t="s">
        <v>73</v>
      </c>
      <c r="B14" s="22"/>
      <c r="C14" s="22"/>
      <c r="D14" s="6" t="s">
        <v>38</v>
      </c>
      <c r="E14" s="23">
        <f>ABS(+'Planilha de Classes'!AA31)</f>
        <v>6</v>
      </c>
      <c r="F14" s="24"/>
      <c r="H14" s="49" t="s">
        <v>117</v>
      </c>
      <c r="I14" s="30"/>
      <c r="J14" s="31"/>
      <c r="K14" s="6" t="s">
        <v>118</v>
      </c>
      <c r="L14" s="41">
        <f>3*(L5-L6)/L12</f>
        <v>-0.3569728300851073</v>
      </c>
      <c r="M14" s="51"/>
      <c r="O14" s="21" t="s">
        <v>91</v>
      </c>
      <c r="P14" s="22"/>
      <c r="Q14" s="22"/>
      <c r="R14" s="6" t="s">
        <v>83</v>
      </c>
      <c r="S14" s="23">
        <f>+'Planilha de Classes'!S31</f>
        <v>9</v>
      </c>
      <c r="T14" s="24"/>
    </row>
    <row r="15" spans="1:20" ht="20.25">
      <c r="A15" s="21" t="s">
        <v>74</v>
      </c>
      <c r="B15" s="22"/>
      <c r="C15" s="22"/>
      <c r="D15" s="6" t="s">
        <v>39</v>
      </c>
      <c r="E15" s="23">
        <f>+'Planilha de Classes'!AB31</f>
        <v>4</v>
      </c>
      <c r="F15" s="24"/>
      <c r="H15" s="49" t="s">
        <v>119</v>
      </c>
      <c r="I15" s="30"/>
      <c r="J15" s="30"/>
      <c r="K15" s="31"/>
      <c r="L15" s="41" t="str">
        <f>IF(L13&lt;-1,"Negativa Forte",IF(AND(L13&lt;0,L13&gt;-1),"Negativa Fraca",IF(AND(L13&gt;0,L13&lt;1),"Positiva Frava","Positiva Forte")))</f>
        <v>Negativa Fraca</v>
      </c>
      <c r="M15" s="51"/>
      <c r="O15" s="21" t="s">
        <v>93</v>
      </c>
      <c r="P15" s="22"/>
      <c r="Q15" s="22"/>
      <c r="R15" s="6" t="s">
        <v>96</v>
      </c>
      <c r="S15" s="23">
        <f>+'Planilha de Classes'!Y31</f>
        <v>28</v>
      </c>
      <c r="T15" s="24"/>
    </row>
    <row r="16" spans="1:20" ht="21" thickBot="1">
      <c r="A16" s="21" t="s">
        <v>81</v>
      </c>
      <c r="B16" s="22"/>
      <c r="C16" s="22"/>
      <c r="D16" s="6" t="s">
        <v>77</v>
      </c>
      <c r="E16" s="23">
        <f>+'Planilha de Classes'!O31</f>
        <v>218.75</v>
      </c>
      <c r="F16" s="24"/>
      <c r="H16" s="52" t="s">
        <v>120</v>
      </c>
      <c r="I16" s="53"/>
      <c r="J16" s="53"/>
      <c r="K16" s="54"/>
      <c r="L16" s="55" t="str">
        <f>IF(L14&lt;-1,"Negativa Forte",IF(AND(L14&lt;0,L14&gt;-1),"Negativa Fraca",IF(AND(L14&gt;0,L14&lt;1),"Positiva Frava","Positiva Forte")))</f>
        <v>Negativa Fraca</v>
      </c>
      <c r="M16" s="56"/>
      <c r="O16" s="17" t="s">
        <v>94</v>
      </c>
      <c r="P16" s="18"/>
      <c r="Q16" s="18"/>
      <c r="R16" s="16" t="s">
        <v>33</v>
      </c>
      <c r="S16" s="19">
        <f>+'Planilha de Classes'!V31</f>
        <v>168</v>
      </c>
      <c r="T16" s="20"/>
    </row>
    <row r="17" spans="1:20" ht="21" thickBot="1">
      <c r="A17" s="17" t="s">
        <v>80</v>
      </c>
      <c r="B17" s="18"/>
      <c r="C17" s="18"/>
      <c r="D17" s="16" t="s">
        <v>79</v>
      </c>
      <c r="E17" s="19">
        <f>+'Planilha de Classes'!Q31</f>
        <v>210.76923076923066</v>
      </c>
      <c r="F17" s="20"/>
      <c r="O17" s="25" t="s">
        <v>98</v>
      </c>
      <c r="P17" s="26"/>
      <c r="Q17" s="26"/>
      <c r="R17" s="15" t="s">
        <v>102</v>
      </c>
      <c r="S17" s="27">
        <f>+U7</f>
        <v>22.4</v>
      </c>
      <c r="T17" s="28"/>
    </row>
    <row r="18" spans="4:20" ht="20.25">
      <c r="D18"/>
      <c r="O18" s="21" t="s">
        <v>99</v>
      </c>
      <c r="P18" s="22"/>
      <c r="Q18" s="22"/>
      <c r="R18" s="6" t="s">
        <v>103</v>
      </c>
      <c r="S18" s="23">
        <f>+'Planilha de Classes'!T31</f>
        <v>13</v>
      </c>
      <c r="T18" s="24"/>
    </row>
    <row r="19" spans="4:20" ht="20.25">
      <c r="D19"/>
      <c r="O19" s="21" t="s">
        <v>100</v>
      </c>
      <c r="P19" s="22"/>
      <c r="Q19" s="22"/>
      <c r="R19" s="6" t="s">
        <v>104</v>
      </c>
      <c r="S19" s="23">
        <f>+'Planilha de Classes'!Z31</f>
        <v>15</v>
      </c>
      <c r="T19" s="24"/>
    </row>
    <row r="20" spans="4:20" ht="21" thickBot="1">
      <c r="D20"/>
      <c r="O20" s="17" t="s">
        <v>101</v>
      </c>
      <c r="P20" s="18"/>
      <c r="Q20" s="18"/>
      <c r="R20" s="16" t="s">
        <v>34</v>
      </c>
      <c r="S20" s="19">
        <f>+'Planilha de Classes'!W31</f>
        <v>163</v>
      </c>
      <c r="T20" s="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</sheetData>
  <mergeCells count="90">
    <mergeCell ref="H16:K16"/>
    <mergeCell ref="L16:M16"/>
    <mergeCell ref="H14:J14"/>
    <mergeCell ref="A5:D5"/>
    <mergeCell ref="A7:D7"/>
    <mergeCell ref="H10:K10"/>
    <mergeCell ref="A1:T1"/>
    <mergeCell ref="A3:F3"/>
    <mergeCell ref="A4:C4"/>
    <mergeCell ref="E5:F5"/>
    <mergeCell ref="E4:F4"/>
    <mergeCell ref="H3:M3"/>
    <mergeCell ref="H4:J4"/>
    <mergeCell ref="L4:M4"/>
    <mergeCell ref="O3:T3"/>
    <mergeCell ref="A6:C6"/>
    <mergeCell ref="E6:F6"/>
    <mergeCell ref="E7:F7"/>
    <mergeCell ref="H5:J5"/>
    <mergeCell ref="L5:M5"/>
    <mergeCell ref="H6:J6"/>
    <mergeCell ref="L6:M6"/>
    <mergeCell ref="H7:J7"/>
    <mergeCell ref="L7:M7"/>
    <mergeCell ref="A8:C8"/>
    <mergeCell ref="E8:F8"/>
    <mergeCell ref="O4:Q4"/>
    <mergeCell ref="S4:T4"/>
    <mergeCell ref="A9:C9"/>
    <mergeCell ref="E9:F9"/>
    <mergeCell ref="H8:J8"/>
    <mergeCell ref="L8:M8"/>
    <mergeCell ref="H9:J9"/>
    <mergeCell ref="L9:M9"/>
    <mergeCell ref="P5:Q5"/>
    <mergeCell ref="P6:Q6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L10:M10"/>
    <mergeCell ref="H11:J11"/>
    <mergeCell ref="L11:M11"/>
    <mergeCell ref="H12:J12"/>
    <mergeCell ref="L12:M12"/>
    <mergeCell ref="H13:J13"/>
    <mergeCell ref="L13:M13"/>
    <mergeCell ref="L14:M14"/>
    <mergeCell ref="L15:M15"/>
    <mergeCell ref="H15:K15"/>
    <mergeCell ref="S5:T5"/>
    <mergeCell ref="S6:T6"/>
    <mergeCell ref="P7:Q7"/>
    <mergeCell ref="O13:Q13"/>
    <mergeCell ref="S13:T13"/>
    <mergeCell ref="S7:T7"/>
    <mergeCell ref="S9:T9"/>
    <mergeCell ref="S10:T10"/>
    <mergeCell ref="O9:Q9"/>
    <mergeCell ref="O10:Q10"/>
    <mergeCell ref="A16:C16"/>
    <mergeCell ref="E16:F16"/>
    <mergeCell ref="A17:C17"/>
    <mergeCell ref="E17:F17"/>
    <mergeCell ref="O11:Q11"/>
    <mergeCell ref="S11:T11"/>
    <mergeCell ref="O12:Q12"/>
    <mergeCell ref="S12:T12"/>
    <mergeCell ref="O14:Q14"/>
    <mergeCell ref="S14:T14"/>
    <mergeCell ref="O15:Q15"/>
    <mergeCell ref="S15:T15"/>
    <mergeCell ref="O16:Q16"/>
    <mergeCell ref="S16:T16"/>
    <mergeCell ref="O17:Q17"/>
    <mergeCell ref="S17:T17"/>
    <mergeCell ref="O20:Q20"/>
    <mergeCell ref="S20:T20"/>
    <mergeCell ref="O18:Q18"/>
    <mergeCell ref="S18:T18"/>
    <mergeCell ref="O19:Q19"/>
    <mergeCell ref="S19:T19"/>
  </mergeCells>
  <printOptions gridLines="1"/>
  <pageMargins left="0.75" right="0.75" top="1" bottom="1" header="0.5" footer="0.5"/>
  <pageSetup fitToHeight="1" fitToWidth="1" horizontalDpi="600" verticalDpi="600" orientation="landscape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"/>
  <sheetViews>
    <sheetView workbookViewId="0" topLeftCell="A1">
      <selection activeCell="N1" sqref="N1:N2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9.140625" style="3" customWidth="1"/>
    <col min="4" max="4" width="12.7109375" style="3" customWidth="1"/>
    <col min="5" max="34" width="12.7109375" style="5" customWidth="1"/>
    <col min="35" max="16384" width="9.140625" style="2" customWidth="1"/>
  </cols>
  <sheetData>
    <row r="1" spans="1:62" ht="18.75" customHeight="1">
      <c r="A1" s="37" t="s">
        <v>43</v>
      </c>
      <c r="B1" s="37"/>
      <c r="C1" s="37"/>
      <c r="D1" s="40" t="s">
        <v>15</v>
      </c>
      <c r="E1" s="34" t="s">
        <v>16</v>
      </c>
      <c r="F1" s="34" t="s">
        <v>17</v>
      </c>
      <c r="G1" s="34" t="s">
        <v>18</v>
      </c>
      <c r="H1" s="34" t="s">
        <v>19</v>
      </c>
      <c r="I1" s="34" t="s">
        <v>20</v>
      </c>
      <c r="J1" s="34" t="s">
        <v>21</v>
      </c>
      <c r="K1" s="34" t="s">
        <v>22</v>
      </c>
      <c r="L1" s="34" t="s">
        <v>23</v>
      </c>
      <c r="M1" s="34" t="s">
        <v>24</v>
      </c>
      <c r="N1" s="34" t="s">
        <v>25</v>
      </c>
      <c r="O1" s="34" t="s">
        <v>26</v>
      </c>
      <c r="P1" s="34" t="s">
        <v>27</v>
      </c>
      <c r="Q1" s="34" t="s">
        <v>28</v>
      </c>
      <c r="R1" s="34" t="s">
        <v>29</v>
      </c>
      <c r="S1" s="34" t="s">
        <v>30</v>
      </c>
      <c r="T1" s="34" t="s">
        <v>31</v>
      </c>
      <c r="U1" s="34" t="s">
        <v>32</v>
      </c>
      <c r="V1" s="34" t="s">
        <v>33</v>
      </c>
      <c r="W1" s="34" t="s">
        <v>34</v>
      </c>
      <c r="X1" s="34" t="s">
        <v>35</v>
      </c>
      <c r="Y1" s="34" t="s">
        <v>36</v>
      </c>
      <c r="Z1" s="34" t="s">
        <v>37</v>
      </c>
      <c r="AA1" s="36" t="s">
        <v>38</v>
      </c>
      <c r="AB1" s="36" t="s">
        <v>39</v>
      </c>
      <c r="AC1" s="34" t="s">
        <v>75</v>
      </c>
      <c r="AD1" s="34" t="s">
        <v>109</v>
      </c>
      <c r="AE1" s="34" t="s">
        <v>110</v>
      </c>
      <c r="AF1" s="34" t="s">
        <v>111</v>
      </c>
      <c r="AG1" s="34" t="s">
        <v>112</v>
      </c>
      <c r="AH1" s="34" t="s">
        <v>113</v>
      </c>
      <c r="BA1" s="38" t="s">
        <v>55</v>
      </c>
      <c r="BB1" s="38" t="s">
        <v>56</v>
      </c>
      <c r="BC1" s="35" t="s">
        <v>65</v>
      </c>
      <c r="BD1" s="35"/>
      <c r="BE1" s="35" t="s">
        <v>82</v>
      </c>
      <c r="BF1" s="35"/>
      <c r="BG1" s="35" t="s">
        <v>97</v>
      </c>
      <c r="BH1" s="35"/>
      <c r="BI1" s="35" t="s">
        <v>105</v>
      </c>
      <c r="BJ1" s="35"/>
    </row>
    <row r="2" spans="1:62" ht="18.75" customHeight="1">
      <c r="A2" s="8" t="s">
        <v>40</v>
      </c>
      <c r="B2" s="8"/>
      <c r="C2" s="8" t="s">
        <v>41</v>
      </c>
      <c r="D2" s="40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6"/>
      <c r="AB2" s="36"/>
      <c r="AC2" s="34"/>
      <c r="AD2" s="34"/>
      <c r="AE2" s="34"/>
      <c r="AF2" s="34"/>
      <c r="AG2" s="34"/>
      <c r="AH2" s="34"/>
      <c r="BA2" s="38"/>
      <c r="BB2" s="38"/>
      <c r="BC2" s="35"/>
      <c r="BD2" s="35"/>
      <c r="BE2" s="35"/>
      <c r="BF2" s="35"/>
      <c r="BG2" s="35"/>
      <c r="BH2" s="35"/>
      <c r="BI2" s="35"/>
      <c r="BJ2" s="35"/>
    </row>
    <row r="3" spans="1:62" ht="12.75" customHeight="1">
      <c r="A3" s="9">
        <f>IF(BB3=1,+AZ5,0)</f>
        <v>148</v>
      </c>
      <c r="B3" s="10" t="str">
        <f>IF(BA3&lt;$AZ$3,"|---------",IF(BA3=$AZ$3,"|--------|",""))</f>
        <v>|---------</v>
      </c>
      <c r="C3" s="9">
        <f>IF(BB3=1,+A3+$AZ$4,0)</f>
        <v>153</v>
      </c>
      <c r="D3" s="11">
        <v>3</v>
      </c>
      <c r="E3" s="12">
        <f>(+C3+A3)/2</f>
        <v>150.5</v>
      </c>
      <c r="F3" s="12">
        <f>+D3/$D$31</f>
        <v>0.075</v>
      </c>
      <c r="G3" s="12">
        <f>+F3*100</f>
        <v>7.5</v>
      </c>
      <c r="H3" s="12">
        <f>+D3</f>
        <v>3</v>
      </c>
      <c r="I3" s="12">
        <f>(+H3/$D$31)*100</f>
        <v>7.5</v>
      </c>
      <c r="J3" s="12">
        <f>+D3*E3</f>
        <v>451.5</v>
      </c>
      <c r="K3" s="12">
        <f>IF(BD3=1,A3,0)</f>
        <v>0</v>
      </c>
      <c r="L3" s="12">
        <f>IF(K3&gt;0,H3,0)</f>
        <v>0</v>
      </c>
      <c r="M3" s="12">
        <f>IF(BD3=1,D3,0)</f>
        <v>0</v>
      </c>
      <c r="N3" s="12">
        <f>IF(D3&gt;0,ABS(E3-$AZ$7),0)</f>
        <v>13.625</v>
      </c>
      <c r="O3" s="12">
        <f>+N3*D3</f>
        <v>40.875</v>
      </c>
      <c r="P3" s="12">
        <f>IF(D3&gt;0,ABS(E3-$AZ$8),0)</f>
        <v>14.423076923076934</v>
      </c>
      <c r="Q3" s="12">
        <f>+P3*D3</f>
        <v>43.2692307692308</v>
      </c>
      <c r="R3" s="13">
        <f>IF(BF3=1,D3,0)</f>
        <v>0</v>
      </c>
      <c r="S3" s="13">
        <f>IF(BH3=1,D3,0)</f>
        <v>0</v>
      </c>
      <c r="T3" s="13">
        <f>IF(BJ3=1,D3,0)</f>
        <v>0</v>
      </c>
      <c r="U3" s="12">
        <f>IF(R3=0,0,A3)</f>
        <v>0</v>
      </c>
      <c r="V3" s="12">
        <f>IF(S3=0,0,A3)</f>
        <v>0</v>
      </c>
      <c r="W3" s="12">
        <f>IF(T3=0,0,A3)</f>
        <v>0</v>
      </c>
      <c r="X3" s="12">
        <f>IF(R3=0,0,H3)</f>
        <v>0</v>
      </c>
      <c r="Y3" s="12">
        <f>IF(S3=0,0,H3)</f>
        <v>0</v>
      </c>
      <c r="Z3" s="12">
        <f>IF(T3=0,0,H3)</f>
        <v>0</v>
      </c>
      <c r="AA3" s="12">
        <f>IF(K3&gt;0,D3,0)</f>
        <v>0</v>
      </c>
      <c r="AB3" s="12">
        <f>IF(K3&gt;0,D3,0)</f>
        <v>0</v>
      </c>
      <c r="AC3" s="12">
        <v>0</v>
      </c>
      <c r="AD3" s="12">
        <f>+AC3^2</f>
        <v>0</v>
      </c>
      <c r="AE3" s="12">
        <f>+AC3*D3</f>
        <v>0</v>
      </c>
      <c r="AF3" s="12">
        <f aca="true" t="shared" si="0" ref="AF3:AF30">+AD3*D3</f>
        <v>0</v>
      </c>
      <c r="AG3" s="12">
        <f>+N3^2</f>
        <v>185.640625</v>
      </c>
      <c r="AH3" s="12">
        <f>+AG3*D3</f>
        <v>556.921875</v>
      </c>
      <c r="AY3" s="2" t="s">
        <v>57</v>
      </c>
      <c r="AZ3" s="2">
        <f>+'Planilha Entrada de Dados'!E5</f>
        <v>6</v>
      </c>
      <c r="BA3" s="2">
        <v>1</v>
      </c>
      <c r="BB3" s="2">
        <f>IF(BA3&lt;=$AZ$3,1,0)</f>
        <v>1</v>
      </c>
      <c r="BC3" s="2">
        <f>IF(H3&gt;=$AZ$6,1,0)</f>
        <v>0</v>
      </c>
      <c r="BD3" s="2">
        <f>+BC3</f>
        <v>0</v>
      </c>
      <c r="BE3" s="2">
        <f>IF(H3&gt;=$AZ$9,1,0)</f>
        <v>0</v>
      </c>
      <c r="BF3" s="2">
        <f>+BE3</f>
        <v>0</v>
      </c>
      <c r="BG3" s="2">
        <f>IF(H3&gt;=$AZ$10,1,0)</f>
        <v>0</v>
      </c>
      <c r="BH3" s="2">
        <f>+BG3</f>
        <v>0</v>
      </c>
      <c r="BI3" s="2">
        <f>IF(H3&gt;=$AZ$11,1,0)</f>
        <v>0</v>
      </c>
      <c r="BJ3" s="2">
        <f>+BI3</f>
        <v>0</v>
      </c>
    </row>
    <row r="4" spans="1:62" ht="12.75">
      <c r="A4" s="9">
        <f>IF(BB4=1,+C3,0)</f>
        <v>153</v>
      </c>
      <c r="B4" s="10" t="str">
        <f aca="true" t="shared" si="1" ref="B4:B30">IF(BA4&lt;$AZ$3,"|---------",IF(BA4=$AZ$3,"|--------|",""))</f>
        <v>|---------</v>
      </c>
      <c r="C4" s="9">
        <f aca="true" t="shared" si="2" ref="C4:C30">IF(BB4=1,+A4+$AZ$4,0)</f>
        <v>158</v>
      </c>
      <c r="D4" s="11">
        <v>5</v>
      </c>
      <c r="E4" s="12">
        <f aca="true" t="shared" si="3" ref="E4:E30">(+C4+A4)/2</f>
        <v>155.5</v>
      </c>
      <c r="F4" s="12">
        <f aca="true" t="shared" si="4" ref="F4:F30">+D4/$D$31</f>
        <v>0.125</v>
      </c>
      <c r="G4" s="12">
        <f aca="true" t="shared" si="5" ref="G4:G30">+F4*100</f>
        <v>12.5</v>
      </c>
      <c r="H4" s="12">
        <f>IF(C4=0,0,+H3+D4)</f>
        <v>8</v>
      </c>
      <c r="I4" s="12">
        <f aca="true" t="shared" si="6" ref="I4:I30">(+H4/$D$31)*100</f>
        <v>20</v>
      </c>
      <c r="J4" s="12">
        <f aca="true" t="shared" si="7" ref="J4:J30">+D4*E4</f>
        <v>777.5</v>
      </c>
      <c r="K4" s="12">
        <f aca="true" t="shared" si="8" ref="K4:K30">IF(BD4=1,A4,0)</f>
        <v>0</v>
      </c>
      <c r="L4" s="12">
        <f>IF(K5&gt;0,H4,0)</f>
        <v>0</v>
      </c>
      <c r="M4" s="12">
        <f aca="true" t="shared" si="9" ref="M4:M30">IF(BD4=1,D4,0)</f>
        <v>0</v>
      </c>
      <c r="N4" s="12">
        <f aca="true" t="shared" si="10" ref="N4:N30">IF(D4&gt;0,ABS(E4-$AZ$7),0)</f>
        <v>8.625</v>
      </c>
      <c r="O4" s="12">
        <f aca="true" t="shared" si="11" ref="O4:O30">+N4*D4</f>
        <v>43.125</v>
      </c>
      <c r="P4" s="12">
        <f aca="true" t="shared" si="12" ref="P4:P30">IF(D4&gt;0,ABS(E4-$AZ$8),0)</f>
        <v>9.423076923076934</v>
      </c>
      <c r="Q4" s="12">
        <f aca="true" t="shared" si="13" ref="Q4:Q30">+P4*D4</f>
        <v>47.11538461538467</v>
      </c>
      <c r="R4" s="13">
        <f aca="true" t="shared" si="14" ref="R4:R30">IF(BF4=1,D4,0)</f>
        <v>0</v>
      </c>
      <c r="S4" s="13">
        <f aca="true" t="shared" si="15" ref="S4:S30">IF(BH4=1,D4,0)</f>
        <v>0</v>
      </c>
      <c r="T4" s="13">
        <f aca="true" t="shared" si="16" ref="T4:T30">IF(BJ4=1,D4,0)</f>
        <v>0</v>
      </c>
      <c r="U4" s="12">
        <f aca="true" t="shared" si="17" ref="U4:U30">IF(R4=0,0,A4)</f>
        <v>0</v>
      </c>
      <c r="V4" s="12">
        <f aca="true" t="shared" si="18" ref="V4:V30">IF(S4=0,0,A4)</f>
        <v>0</v>
      </c>
      <c r="W4" s="12">
        <f aca="true" t="shared" si="19" ref="W4:W30">IF(T4=0,0,A4)</f>
        <v>0</v>
      </c>
      <c r="X4" s="12">
        <f>IF(R4=0,0,H3)</f>
        <v>0</v>
      </c>
      <c r="Y4" s="12">
        <f>IF(S4=0,0,H3)</f>
        <v>0</v>
      </c>
      <c r="Z4" s="12">
        <f>IF(T4=0,0,H3)</f>
        <v>0</v>
      </c>
      <c r="AA4" s="12">
        <f>IF(K4&gt;0,D4-D3,0)</f>
        <v>0</v>
      </c>
      <c r="AB4" s="12">
        <f>IF(K4&gt;0,D4-D5,0)</f>
        <v>0</v>
      </c>
      <c r="AC4" s="12">
        <f>IF(D4&gt;0,+AC3+1,0)</f>
        <v>1</v>
      </c>
      <c r="AD4" s="12">
        <f aca="true" t="shared" si="20" ref="AD4:AD30">+AC4^2</f>
        <v>1</v>
      </c>
      <c r="AE4" s="12">
        <f aca="true" t="shared" si="21" ref="AE4:AE30">+AC4*D4</f>
        <v>5</v>
      </c>
      <c r="AF4" s="12">
        <f t="shared" si="0"/>
        <v>5</v>
      </c>
      <c r="AG4" s="12">
        <f aca="true" t="shared" si="22" ref="AG4:AG30">+N4^2</f>
        <v>74.390625</v>
      </c>
      <c r="AH4" s="12">
        <f aca="true" t="shared" si="23" ref="AH4:AH30">+AG4*D4</f>
        <v>371.953125</v>
      </c>
      <c r="AY4" s="2" t="s">
        <v>58</v>
      </c>
      <c r="AZ4" s="2">
        <f>+'Planilha Entrada de Dados'!E6</f>
        <v>5</v>
      </c>
      <c r="BA4" s="2">
        <f>+BA3+1</f>
        <v>2</v>
      </c>
      <c r="BB4" s="2">
        <f aca="true" t="shared" si="24" ref="BB4:BB31">IF(BA4&lt;=$AZ$3,1,0)</f>
        <v>1</v>
      </c>
      <c r="BC4" s="2">
        <f aca="true" t="shared" si="25" ref="BC4:BC31">IF(H4&gt;=$AZ$6,1,0)</f>
        <v>0</v>
      </c>
      <c r="BD4" s="2">
        <f>IF(SUM(BD3)=1,0,+BC4)</f>
        <v>0</v>
      </c>
      <c r="BE4" s="2">
        <f aca="true" t="shared" si="26" ref="BE4:BE31">IF(H4&gt;=$AZ$9,1,0)</f>
        <v>0</v>
      </c>
      <c r="BF4" s="2">
        <f>IF(SUM(BF3)=1,0,+BE4)</f>
        <v>0</v>
      </c>
      <c r="BG4" s="2">
        <f aca="true" t="shared" si="27" ref="BG4:BG31">IF(H4&gt;=$AZ$10,1,0)</f>
        <v>0</v>
      </c>
      <c r="BH4" s="2">
        <f>IF(SUM(BH3)=1,0,+BG4)</f>
        <v>0</v>
      </c>
      <c r="BI4" s="2">
        <f aca="true" t="shared" si="28" ref="BI4:BI31">IF(H4&gt;=$AZ$11,1,0)</f>
        <v>0</v>
      </c>
      <c r="BJ4" s="2">
        <f>IF(SUM(BJ3)=1,0,+BI4)</f>
        <v>0</v>
      </c>
    </row>
    <row r="5" spans="1:62" ht="12.75">
      <c r="A5" s="9">
        <f aca="true" t="shared" si="29" ref="A5:A30">IF(BB5=1,+C4,0)</f>
        <v>158</v>
      </c>
      <c r="B5" s="10" t="str">
        <f t="shared" si="1"/>
        <v>|---------</v>
      </c>
      <c r="C5" s="9">
        <f t="shared" si="2"/>
        <v>163</v>
      </c>
      <c r="D5" s="11">
        <v>7</v>
      </c>
      <c r="E5" s="12">
        <f t="shared" si="3"/>
        <v>160.5</v>
      </c>
      <c r="F5" s="12">
        <f t="shared" si="4"/>
        <v>0.175</v>
      </c>
      <c r="G5" s="12">
        <f t="shared" si="5"/>
        <v>17.5</v>
      </c>
      <c r="H5" s="12">
        <f aca="true" t="shared" si="30" ref="H5:H30">IF(C5=0,0,+H4+D5)</f>
        <v>15</v>
      </c>
      <c r="I5" s="12">
        <f t="shared" si="6"/>
        <v>37.5</v>
      </c>
      <c r="J5" s="12">
        <f t="shared" si="7"/>
        <v>1123.5</v>
      </c>
      <c r="K5" s="12">
        <f t="shared" si="8"/>
        <v>0</v>
      </c>
      <c r="L5" s="12">
        <f aca="true" t="shared" si="31" ref="L5:L30">IF(K6&gt;0,H5,0)</f>
        <v>15</v>
      </c>
      <c r="M5" s="12">
        <f t="shared" si="9"/>
        <v>0</v>
      </c>
      <c r="N5" s="12">
        <f t="shared" si="10"/>
        <v>3.625</v>
      </c>
      <c r="O5" s="12">
        <f t="shared" si="11"/>
        <v>25.375</v>
      </c>
      <c r="P5" s="12">
        <f t="shared" si="12"/>
        <v>4.423076923076934</v>
      </c>
      <c r="Q5" s="12">
        <f t="shared" si="13"/>
        <v>30.961538461538538</v>
      </c>
      <c r="R5" s="13">
        <f t="shared" si="14"/>
        <v>0</v>
      </c>
      <c r="S5" s="13">
        <f t="shared" si="15"/>
        <v>0</v>
      </c>
      <c r="T5" s="13">
        <f t="shared" si="16"/>
        <v>0</v>
      </c>
      <c r="U5" s="12">
        <f t="shared" si="17"/>
        <v>0</v>
      </c>
      <c r="V5" s="12">
        <f t="shared" si="18"/>
        <v>0</v>
      </c>
      <c r="W5" s="12">
        <f t="shared" si="19"/>
        <v>0</v>
      </c>
      <c r="X5" s="12">
        <f aca="true" t="shared" si="32" ref="X5:X30">IF(R5=0,0,H4)</f>
        <v>0</v>
      </c>
      <c r="Y5" s="12">
        <f aca="true" t="shared" si="33" ref="Y5:Y30">IF(S5=0,0,H4)</f>
        <v>0</v>
      </c>
      <c r="Z5" s="12">
        <f aca="true" t="shared" si="34" ref="Z5:Z30">IF(T5=0,0,H4)</f>
        <v>0</v>
      </c>
      <c r="AA5" s="12">
        <f aca="true" t="shared" si="35" ref="AA5:AA30">IF(K5&gt;0,D5-D4,0)</f>
        <v>0</v>
      </c>
      <c r="AB5" s="12">
        <f aca="true" t="shared" si="36" ref="AB5:AB30">IF(K5&gt;0,D5-D6,0)</f>
        <v>0</v>
      </c>
      <c r="AC5" s="12">
        <f aca="true" t="shared" si="37" ref="AC5:AC30">IF(D5&gt;0,+AC4+1,0)</f>
        <v>2</v>
      </c>
      <c r="AD5" s="12">
        <f t="shared" si="20"/>
        <v>4</v>
      </c>
      <c r="AE5" s="12">
        <f t="shared" si="21"/>
        <v>14</v>
      </c>
      <c r="AF5" s="12">
        <f t="shared" si="0"/>
        <v>28</v>
      </c>
      <c r="AG5" s="12">
        <f t="shared" si="22"/>
        <v>13.140625</v>
      </c>
      <c r="AH5" s="12">
        <f t="shared" si="23"/>
        <v>91.984375</v>
      </c>
      <c r="AY5" s="2" t="s">
        <v>59</v>
      </c>
      <c r="AZ5" s="2">
        <f>+'Planilha Entrada de Dados'!E7</f>
        <v>148</v>
      </c>
      <c r="BA5" s="2">
        <f aca="true" t="shared" si="38" ref="BA5:BA31">+BA4+1</f>
        <v>3</v>
      </c>
      <c r="BB5" s="2">
        <f t="shared" si="24"/>
        <v>1</v>
      </c>
      <c r="BC5" s="2">
        <f t="shared" si="25"/>
        <v>0</v>
      </c>
      <c r="BD5" s="2">
        <f>IF(SUM(BD3:BD4)=1,0,+BC5)</f>
        <v>0</v>
      </c>
      <c r="BE5" s="2">
        <f t="shared" si="26"/>
        <v>0</v>
      </c>
      <c r="BF5" s="2">
        <f>IF(SUM(BF3:BF4)=1,0,+BE5)</f>
        <v>0</v>
      </c>
      <c r="BG5" s="2">
        <f t="shared" si="27"/>
        <v>0</v>
      </c>
      <c r="BH5" s="2">
        <f>IF(SUM(BH3:BH4)=1,0,+BG5)</f>
        <v>0</v>
      </c>
      <c r="BI5" s="2">
        <f t="shared" si="28"/>
        <v>0</v>
      </c>
      <c r="BJ5" s="2">
        <f>IF(SUM(BJ3:BJ4)=1,0,+BI5)</f>
        <v>0</v>
      </c>
    </row>
    <row r="6" spans="1:62" ht="12.75">
      <c r="A6" s="9">
        <f t="shared" si="29"/>
        <v>163</v>
      </c>
      <c r="B6" s="10" t="str">
        <f t="shared" si="1"/>
        <v>|---------</v>
      </c>
      <c r="C6" s="9">
        <f t="shared" si="2"/>
        <v>168</v>
      </c>
      <c r="D6" s="11">
        <v>13</v>
      </c>
      <c r="E6" s="12">
        <f t="shared" si="3"/>
        <v>165.5</v>
      </c>
      <c r="F6" s="12">
        <f t="shared" si="4"/>
        <v>0.325</v>
      </c>
      <c r="G6" s="12">
        <f t="shared" si="5"/>
        <v>32.5</v>
      </c>
      <c r="H6" s="12">
        <f t="shared" si="30"/>
        <v>28</v>
      </c>
      <c r="I6" s="12">
        <f t="shared" si="6"/>
        <v>70</v>
      </c>
      <c r="J6" s="12">
        <f t="shared" si="7"/>
        <v>2151.5</v>
      </c>
      <c r="K6" s="12">
        <f t="shared" si="8"/>
        <v>163</v>
      </c>
      <c r="L6" s="12">
        <f t="shared" si="31"/>
        <v>0</v>
      </c>
      <c r="M6" s="12">
        <f t="shared" si="9"/>
        <v>13</v>
      </c>
      <c r="N6" s="12">
        <f t="shared" si="10"/>
        <v>1.375</v>
      </c>
      <c r="O6" s="12">
        <f t="shared" si="11"/>
        <v>17.875</v>
      </c>
      <c r="P6" s="12">
        <f t="shared" si="12"/>
        <v>0.576923076923066</v>
      </c>
      <c r="Q6" s="12">
        <f t="shared" si="13"/>
        <v>7.499999999999858</v>
      </c>
      <c r="R6" s="13">
        <f t="shared" si="14"/>
        <v>0</v>
      </c>
      <c r="S6" s="13">
        <f t="shared" si="15"/>
        <v>0</v>
      </c>
      <c r="T6" s="13">
        <f t="shared" si="16"/>
        <v>13</v>
      </c>
      <c r="U6" s="12">
        <f t="shared" si="17"/>
        <v>0</v>
      </c>
      <c r="V6" s="12">
        <f t="shared" si="18"/>
        <v>0</v>
      </c>
      <c r="W6" s="12">
        <f t="shared" si="19"/>
        <v>163</v>
      </c>
      <c r="X6" s="12">
        <f t="shared" si="32"/>
        <v>0</v>
      </c>
      <c r="Y6" s="12">
        <f t="shared" si="33"/>
        <v>0</v>
      </c>
      <c r="Z6" s="12">
        <f t="shared" si="34"/>
        <v>15</v>
      </c>
      <c r="AA6" s="12">
        <f t="shared" si="35"/>
        <v>6</v>
      </c>
      <c r="AB6" s="12">
        <f t="shared" si="36"/>
        <v>4</v>
      </c>
      <c r="AC6" s="12">
        <f t="shared" si="37"/>
        <v>3</v>
      </c>
      <c r="AD6" s="12">
        <f t="shared" si="20"/>
        <v>9</v>
      </c>
      <c r="AE6" s="12">
        <f t="shared" si="21"/>
        <v>39</v>
      </c>
      <c r="AF6" s="12">
        <f t="shared" si="0"/>
        <v>117</v>
      </c>
      <c r="AG6" s="12">
        <f t="shared" si="22"/>
        <v>1.890625</v>
      </c>
      <c r="AH6" s="12">
        <f t="shared" si="23"/>
        <v>24.578125</v>
      </c>
      <c r="AY6" s="7" t="s">
        <v>66</v>
      </c>
      <c r="AZ6" s="2">
        <f>+D31/2</f>
        <v>20</v>
      </c>
      <c r="BA6" s="2">
        <f t="shared" si="38"/>
        <v>4</v>
      </c>
      <c r="BB6" s="2">
        <f t="shared" si="24"/>
        <v>1</v>
      </c>
      <c r="BC6" s="2">
        <f t="shared" si="25"/>
        <v>1</v>
      </c>
      <c r="BD6" s="2">
        <f>IF(SUM(BD3:BD5)=1,0,+BC6)</f>
        <v>1</v>
      </c>
      <c r="BE6" s="2">
        <f t="shared" si="26"/>
        <v>0</v>
      </c>
      <c r="BF6" s="2">
        <f>IF(SUM(BF3:BF5)=1,0,+BE6)</f>
        <v>0</v>
      </c>
      <c r="BG6" s="2">
        <f t="shared" si="27"/>
        <v>0</v>
      </c>
      <c r="BH6" s="2">
        <f>IF(SUM(BH3:BH5)=1,0,+BG6)</f>
        <v>0</v>
      </c>
      <c r="BI6" s="2">
        <f t="shared" si="28"/>
        <v>1</v>
      </c>
      <c r="BJ6" s="2">
        <f>IF(SUM(BJ3:BJ5)=1,0,+BI6)</f>
        <v>1</v>
      </c>
    </row>
    <row r="7" spans="1:62" ht="12.75">
      <c r="A7" s="9">
        <f t="shared" si="29"/>
        <v>168</v>
      </c>
      <c r="B7" s="10" t="str">
        <f t="shared" si="1"/>
        <v>|---------</v>
      </c>
      <c r="C7" s="9">
        <f t="shared" si="2"/>
        <v>173</v>
      </c>
      <c r="D7" s="11">
        <v>9</v>
      </c>
      <c r="E7" s="12">
        <f t="shared" si="3"/>
        <v>170.5</v>
      </c>
      <c r="F7" s="12">
        <f t="shared" si="4"/>
        <v>0.225</v>
      </c>
      <c r="G7" s="12">
        <f t="shared" si="5"/>
        <v>22.5</v>
      </c>
      <c r="H7" s="12">
        <f t="shared" si="30"/>
        <v>37</v>
      </c>
      <c r="I7" s="12">
        <f t="shared" si="6"/>
        <v>92.5</v>
      </c>
      <c r="J7" s="12">
        <f t="shared" si="7"/>
        <v>1534.5</v>
      </c>
      <c r="K7" s="12">
        <f t="shared" si="8"/>
        <v>0</v>
      </c>
      <c r="L7" s="12">
        <f t="shared" si="31"/>
        <v>0</v>
      </c>
      <c r="M7" s="12">
        <f t="shared" si="9"/>
        <v>0</v>
      </c>
      <c r="N7" s="12">
        <f t="shared" si="10"/>
        <v>6.375</v>
      </c>
      <c r="O7" s="12">
        <f t="shared" si="11"/>
        <v>57.375</v>
      </c>
      <c r="P7" s="12">
        <f t="shared" si="12"/>
        <v>5.576923076923066</v>
      </c>
      <c r="Q7" s="12">
        <f t="shared" si="13"/>
        <v>50.192307692307594</v>
      </c>
      <c r="R7" s="13">
        <f t="shared" si="14"/>
        <v>9</v>
      </c>
      <c r="S7" s="13">
        <f t="shared" si="15"/>
        <v>9</v>
      </c>
      <c r="T7" s="13">
        <f t="shared" si="16"/>
        <v>0</v>
      </c>
      <c r="U7" s="12">
        <f t="shared" si="17"/>
        <v>168</v>
      </c>
      <c r="V7" s="12">
        <f t="shared" si="18"/>
        <v>168</v>
      </c>
      <c r="W7" s="12">
        <f t="shared" si="19"/>
        <v>0</v>
      </c>
      <c r="X7" s="12">
        <f t="shared" si="32"/>
        <v>28</v>
      </c>
      <c r="Y7" s="12">
        <f t="shared" si="33"/>
        <v>28</v>
      </c>
      <c r="Z7" s="12">
        <f t="shared" si="34"/>
        <v>0</v>
      </c>
      <c r="AA7" s="12">
        <f t="shared" si="35"/>
        <v>0</v>
      </c>
      <c r="AB7" s="12">
        <f t="shared" si="36"/>
        <v>0</v>
      </c>
      <c r="AC7" s="12">
        <f t="shared" si="37"/>
        <v>4</v>
      </c>
      <c r="AD7" s="12">
        <f t="shared" si="20"/>
        <v>16</v>
      </c>
      <c r="AE7" s="12">
        <f t="shared" si="21"/>
        <v>36</v>
      </c>
      <c r="AF7" s="12">
        <f t="shared" si="0"/>
        <v>144</v>
      </c>
      <c r="AG7" s="12">
        <f t="shared" si="22"/>
        <v>40.640625</v>
      </c>
      <c r="AH7" s="12">
        <f t="shared" si="23"/>
        <v>365.765625</v>
      </c>
      <c r="AY7" s="7" t="s">
        <v>76</v>
      </c>
      <c r="AZ7" s="2">
        <f>+'Planilha Entrada de Dados'!L5</f>
        <v>164.125</v>
      </c>
      <c r="BA7" s="2">
        <f t="shared" si="38"/>
        <v>5</v>
      </c>
      <c r="BB7" s="2">
        <f t="shared" si="24"/>
        <v>1</v>
      </c>
      <c r="BC7" s="2">
        <f t="shared" si="25"/>
        <v>1</v>
      </c>
      <c r="BD7" s="2">
        <f>IF(SUM(BD3:BD6)=1,0,+BC7)</f>
        <v>0</v>
      </c>
      <c r="BE7" s="2">
        <f t="shared" si="26"/>
        <v>1</v>
      </c>
      <c r="BF7" s="2">
        <f>IF(SUM(BF3:BF6)=1,0,+BE7)</f>
        <v>1</v>
      </c>
      <c r="BG7" s="2">
        <f t="shared" si="27"/>
        <v>1</v>
      </c>
      <c r="BH7" s="2">
        <f>IF(SUM(BH3:BH6)=1,0,+BG7)</f>
        <v>1</v>
      </c>
      <c r="BI7" s="2">
        <f t="shared" si="28"/>
        <v>1</v>
      </c>
      <c r="BJ7" s="2">
        <f>IF(SUM(BJ3:BJ6)=1,0,+BI7)</f>
        <v>0</v>
      </c>
    </row>
    <row r="8" spans="1:62" ht="12.75">
      <c r="A8" s="9">
        <f t="shared" si="29"/>
        <v>173</v>
      </c>
      <c r="B8" s="10" t="str">
        <f t="shared" si="1"/>
        <v>|--------|</v>
      </c>
      <c r="C8" s="9">
        <f t="shared" si="2"/>
        <v>178</v>
      </c>
      <c r="D8" s="11">
        <v>3</v>
      </c>
      <c r="E8" s="12">
        <f t="shared" si="3"/>
        <v>175.5</v>
      </c>
      <c r="F8" s="12">
        <f t="shared" si="4"/>
        <v>0.075</v>
      </c>
      <c r="G8" s="12">
        <f t="shared" si="5"/>
        <v>7.5</v>
      </c>
      <c r="H8" s="12">
        <f t="shared" si="30"/>
        <v>40</v>
      </c>
      <c r="I8" s="12">
        <f t="shared" si="6"/>
        <v>100</v>
      </c>
      <c r="J8" s="12">
        <f t="shared" si="7"/>
        <v>526.5</v>
      </c>
      <c r="K8" s="12">
        <f t="shared" si="8"/>
        <v>0</v>
      </c>
      <c r="L8" s="12">
        <f t="shared" si="31"/>
        <v>0</v>
      </c>
      <c r="M8" s="12">
        <f t="shared" si="9"/>
        <v>0</v>
      </c>
      <c r="N8" s="12">
        <f t="shared" si="10"/>
        <v>11.375</v>
      </c>
      <c r="O8" s="12">
        <f t="shared" si="11"/>
        <v>34.125</v>
      </c>
      <c r="P8" s="12">
        <f t="shared" si="12"/>
        <v>10.576923076923066</v>
      </c>
      <c r="Q8" s="12">
        <f t="shared" si="13"/>
        <v>31.730769230769198</v>
      </c>
      <c r="R8" s="13">
        <f t="shared" si="14"/>
        <v>0</v>
      </c>
      <c r="S8" s="13">
        <f t="shared" si="15"/>
        <v>0</v>
      </c>
      <c r="T8" s="13">
        <f t="shared" si="16"/>
        <v>0</v>
      </c>
      <c r="U8" s="12">
        <f t="shared" si="17"/>
        <v>0</v>
      </c>
      <c r="V8" s="12">
        <f t="shared" si="18"/>
        <v>0</v>
      </c>
      <c r="W8" s="12">
        <f t="shared" si="19"/>
        <v>0</v>
      </c>
      <c r="X8" s="12">
        <f t="shared" si="32"/>
        <v>0</v>
      </c>
      <c r="Y8" s="12">
        <f t="shared" si="33"/>
        <v>0</v>
      </c>
      <c r="Z8" s="12">
        <f t="shared" si="34"/>
        <v>0</v>
      </c>
      <c r="AA8" s="12">
        <f t="shared" si="35"/>
        <v>0</v>
      </c>
      <c r="AB8" s="12">
        <f t="shared" si="36"/>
        <v>0</v>
      </c>
      <c r="AC8" s="12">
        <f t="shared" si="37"/>
        <v>5</v>
      </c>
      <c r="AD8" s="12">
        <f t="shared" si="20"/>
        <v>25</v>
      </c>
      <c r="AE8" s="12">
        <f t="shared" si="21"/>
        <v>15</v>
      </c>
      <c r="AF8" s="12">
        <f t="shared" si="0"/>
        <v>75</v>
      </c>
      <c r="AG8" s="12">
        <f t="shared" si="22"/>
        <v>129.390625</v>
      </c>
      <c r="AH8" s="12">
        <f t="shared" si="23"/>
        <v>388.171875</v>
      </c>
      <c r="AY8" s="7" t="s">
        <v>78</v>
      </c>
      <c r="AZ8" s="2">
        <f>+'Planilha Entrada de Dados'!L6</f>
        <v>164.92307692307693</v>
      </c>
      <c r="BA8" s="2">
        <f t="shared" si="38"/>
        <v>6</v>
      </c>
      <c r="BB8" s="2">
        <f t="shared" si="24"/>
        <v>1</v>
      </c>
      <c r="BC8" s="2">
        <f t="shared" si="25"/>
        <v>1</v>
      </c>
      <c r="BD8" s="2">
        <f>IF(SUM(BD3:BD7)=1,0,+BC8)</f>
        <v>0</v>
      </c>
      <c r="BE8" s="2">
        <f t="shared" si="26"/>
        <v>1</v>
      </c>
      <c r="BF8" s="2">
        <f>IF(SUM(BF3:BF7)=1,0,+BE8)</f>
        <v>0</v>
      </c>
      <c r="BG8" s="2">
        <f t="shared" si="27"/>
        <v>1</v>
      </c>
      <c r="BH8" s="2">
        <f>IF(SUM(BH3:BH7)=1,0,+BG8)</f>
        <v>0</v>
      </c>
      <c r="BI8" s="2">
        <f t="shared" si="28"/>
        <v>1</v>
      </c>
      <c r="BJ8" s="2">
        <f>IF(SUM(BJ3:BJ7)=1,0,+BI8)</f>
        <v>0</v>
      </c>
    </row>
    <row r="9" spans="1:62" ht="12.75">
      <c r="A9" s="9">
        <f t="shared" si="29"/>
        <v>0</v>
      </c>
      <c r="B9" s="10">
        <f t="shared" si="1"/>
      </c>
      <c r="C9" s="9">
        <f t="shared" si="2"/>
        <v>0</v>
      </c>
      <c r="D9" s="11"/>
      <c r="E9" s="12">
        <f t="shared" si="3"/>
        <v>0</v>
      </c>
      <c r="F9" s="12">
        <f t="shared" si="4"/>
        <v>0</v>
      </c>
      <c r="G9" s="12">
        <f t="shared" si="5"/>
        <v>0</v>
      </c>
      <c r="H9" s="12">
        <f t="shared" si="30"/>
        <v>0</v>
      </c>
      <c r="I9" s="12">
        <f t="shared" si="6"/>
        <v>0</v>
      </c>
      <c r="J9" s="12">
        <f t="shared" si="7"/>
        <v>0</v>
      </c>
      <c r="K9" s="12">
        <f t="shared" si="8"/>
        <v>0</v>
      </c>
      <c r="L9" s="12">
        <f t="shared" si="31"/>
        <v>0</v>
      </c>
      <c r="M9" s="12">
        <f t="shared" si="9"/>
        <v>0</v>
      </c>
      <c r="N9" s="12">
        <f t="shared" si="10"/>
        <v>0</v>
      </c>
      <c r="O9" s="12">
        <f t="shared" si="11"/>
        <v>0</v>
      </c>
      <c r="P9" s="12">
        <f t="shared" si="12"/>
        <v>0</v>
      </c>
      <c r="Q9" s="12">
        <f t="shared" si="13"/>
        <v>0</v>
      </c>
      <c r="R9" s="13">
        <f t="shared" si="14"/>
        <v>0</v>
      </c>
      <c r="S9" s="13">
        <f t="shared" si="15"/>
        <v>0</v>
      </c>
      <c r="T9" s="13">
        <f t="shared" si="16"/>
        <v>0</v>
      </c>
      <c r="U9" s="12">
        <f t="shared" si="17"/>
        <v>0</v>
      </c>
      <c r="V9" s="12">
        <f t="shared" si="18"/>
        <v>0</v>
      </c>
      <c r="W9" s="12">
        <f t="shared" si="19"/>
        <v>0</v>
      </c>
      <c r="X9" s="12">
        <f t="shared" si="32"/>
        <v>0</v>
      </c>
      <c r="Y9" s="12">
        <f t="shared" si="33"/>
        <v>0</v>
      </c>
      <c r="Z9" s="12">
        <f t="shared" si="34"/>
        <v>0</v>
      </c>
      <c r="AA9" s="12">
        <f t="shared" si="35"/>
        <v>0</v>
      </c>
      <c r="AB9" s="12">
        <f t="shared" si="36"/>
        <v>0</v>
      </c>
      <c r="AC9" s="12">
        <f t="shared" si="37"/>
        <v>0</v>
      </c>
      <c r="AD9" s="12">
        <f t="shared" si="20"/>
        <v>0</v>
      </c>
      <c r="AE9" s="12">
        <f t="shared" si="21"/>
        <v>0</v>
      </c>
      <c r="AF9" s="12">
        <f t="shared" si="0"/>
        <v>0</v>
      </c>
      <c r="AG9" s="12">
        <f t="shared" si="22"/>
        <v>0</v>
      </c>
      <c r="AH9" s="12">
        <f t="shared" si="23"/>
        <v>0</v>
      </c>
      <c r="AY9" s="7" t="s">
        <v>107</v>
      </c>
      <c r="AZ9" s="2">
        <f>+'Planilha Entrada de Dados'!U5</f>
        <v>30</v>
      </c>
      <c r="BA9" s="2">
        <f t="shared" si="38"/>
        <v>7</v>
      </c>
      <c r="BB9" s="2">
        <f t="shared" si="24"/>
        <v>0</v>
      </c>
      <c r="BC9" s="2">
        <f t="shared" si="25"/>
        <v>0</v>
      </c>
      <c r="BD9" s="2">
        <f>IF(SUM(BD3:BD8)=1,0,+BC9)</f>
        <v>0</v>
      </c>
      <c r="BE9" s="2">
        <f t="shared" si="26"/>
        <v>0</v>
      </c>
      <c r="BF9" s="2">
        <f>IF(SUM(BF3:BF8)=1,0,+BE9)</f>
        <v>0</v>
      </c>
      <c r="BG9" s="2">
        <f t="shared" si="27"/>
        <v>0</v>
      </c>
      <c r="BH9" s="2">
        <f>IF(SUM(BH3:BH8)=1,0,+BG9)</f>
        <v>0</v>
      </c>
      <c r="BI9" s="2">
        <f t="shared" si="28"/>
        <v>0</v>
      </c>
      <c r="BJ9" s="2">
        <f>IF(SUM(BJ3:BJ8)=1,0,+BI9)</f>
        <v>0</v>
      </c>
    </row>
    <row r="10" spans="1:62" ht="12.75">
      <c r="A10" s="9">
        <f t="shared" si="29"/>
        <v>0</v>
      </c>
      <c r="B10" s="10">
        <f t="shared" si="1"/>
      </c>
      <c r="C10" s="9">
        <f t="shared" si="2"/>
        <v>0</v>
      </c>
      <c r="D10" s="11"/>
      <c r="E10" s="12">
        <f t="shared" si="3"/>
        <v>0</v>
      </c>
      <c r="F10" s="12">
        <f t="shared" si="4"/>
        <v>0</v>
      </c>
      <c r="G10" s="12">
        <f t="shared" si="5"/>
        <v>0</v>
      </c>
      <c r="H10" s="12">
        <f t="shared" si="30"/>
        <v>0</v>
      </c>
      <c r="I10" s="12">
        <f t="shared" si="6"/>
        <v>0</v>
      </c>
      <c r="J10" s="12">
        <f t="shared" si="7"/>
        <v>0</v>
      </c>
      <c r="K10" s="12">
        <f t="shared" si="8"/>
        <v>0</v>
      </c>
      <c r="L10" s="12">
        <f t="shared" si="31"/>
        <v>0</v>
      </c>
      <c r="M10" s="12">
        <f t="shared" si="9"/>
        <v>0</v>
      </c>
      <c r="N10" s="12">
        <f t="shared" si="10"/>
        <v>0</v>
      </c>
      <c r="O10" s="12">
        <f t="shared" si="11"/>
        <v>0</v>
      </c>
      <c r="P10" s="12">
        <f t="shared" si="12"/>
        <v>0</v>
      </c>
      <c r="Q10" s="12">
        <f t="shared" si="13"/>
        <v>0</v>
      </c>
      <c r="R10" s="13">
        <f t="shared" si="14"/>
        <v>0</v>
      </c>
      <c r="S10" s="13">
        <f t="shared" si="15"/>
        <v>0</v>
      </c>
      <c r="T10" s="13">
        <f t="shared" si="16"/>
        <v>0</v>
      </c>
      <c r="U10" s="12">
        <f t="shared" si="17"/>
        <v>0</v>
      </c>
      <c r="V10" s="12">
        <f t="shared" si="18"/>
        <v>0</v>
      </c>
      <c r="W10" s="12">
        <f t="shared" si="19"/>
        <v>0</v>
      </c>
      <c r="X10" s="12">
        <f t="shared" si="32"/>
        <v>0</v>
      </c>
      <c r="Y10" s="12">
        <f t="shared" si="33"/>
        <v>0</v>
      </c>
      <c r="Z10" s="12">
        <f t="shared" si="34"/>
        <v>0</v>
      </c>
      <c r="AA10" s="12">
        <f t="shared" si="35"/>
        <v>0</v>
      </c>
      <c r="AB10" s="12">
        <f t="shared" si="36"/>
        <v>0</v>
      </c>
      <c r="AC10" s="12">
        <f t="shared" si="37"/>
        <v>0</v>
      </c>
      <c r="AD10" s="12">
        <f t="shared" si="20"/>
        <v>0</v>
      </c>
      <c r="AE10" s="12">
        <f t="shared" si="21"/>
        <v>0</v>
      </c>
      <c r="AF10" s="12">
        <f t="shared" si="0"/>
        <v>0</v>
      </c>
      <c r="AG10" s="12">
        <f t="shared" si="22"/>
        <v>0</v>
      </c>
      <c r="AH10" s="12">
        <f t="shared" si="23"/>
        <v>0</v>
      </c>
      <c r="AY10" s="7" t="s">
        <v>108</v>
      </c>
      <c r="AZ10" s="2">
        <f>+'Planilha Entrada de Dados'!U6</f>
        <v>36</v>
      </c>
      <c r="BA10" s="2">
        <f t="shared" si="38"/>
        <v>8</v>
      </c>
      <c r="BB10" s="2">
        <f t="shared" si="24"/>
        <v>0</v>
      </c>
      <c r="BC10" s="2">
        <f t="shared" si="25"/>
        <v>0</v>
      </c>
      <c r="BD10" s="2">
        <f>IF(SUM(BD3:BD9)=1,0,+BC10)</f>
        <v>0</v>
      </c>
      <c r="BE10" s="2">
        <f t="shared" si="26"/>
        <v>0</v>
      </c>
      <c r="BF10" s="2">
        <f>IF(SUM(BF3:BF9)=1,0,+BE10)</f>
        <v>0</v>
      </c>
      <c r="BG10" s="2">
        <f t="shared" si="27"/>
        <v>0</v>
      </c>
      <c r="BH10" s="2">
        <f>IF(SUM(BH3:BH9)=1,0,+BG10)</f>
        <v>0</v>
      </c>
      <c r="BI10" s="2">
        <f t="shared" si="28"/>
        <v>0</v>
      </c>
      <c r="BJ10" s="2">
        <f>IF(SUM(BJ3:BJ9)=1,0,+BI10)</f>
        <v>0</v>
      </c>
    </row>
    <row r="11" spans="1:62" ht="12.75">
      <c r="A11" s="9">
        <f t="shared" si="29"/>
        <v>0</v>
      </c>
      <c r="B11" s="10">
        <f t="shared" si="1"/>
      </c>
      <c r="C11" s="9">
        <f t="shared" si="2"/>
        <v>0</v>
      </c>
      <c r="D11" s="11"/>
      <c r="E11" s="12">
        <f t="shared" si="3"/>
        <v>0</v>
      </c>
      <c r="F11" s="12">
        <f t="shared" si="4"/>
        <v>0</v>
      </c>
      <c r="G11" s="12">
        <f t="shared" si="5"/>
        <v>0</v>
      </c>
      <c r="H11" s="12">
        <f t="shared" si="30"/>
        <v>0</v>
      </c>
      <c r="I11" s="12">
        <f t="shared" si="6"/>
        <v>0</v>
      </c>
      <c r="J11" s="12">
        <f t="shared" si="7"/>
        <v>0</v>
      </c>
      <c r="K11" s="12">
        <f t="shared" si="8"/>
        <v>0</v>
      </c>
      <c r="L11" s="12">
        <f t="shared" si="31"/>
        <v>0</v>
      </c>
      <c r="M11" s="12">
        <f t="shared" si="9"/>
        <v>0</v>
      </c>
      <c r="N11" s="12">
        <f t="shared" si="10"/>
        <v>0</v>
      </c>
      <c r="O11" s="12">
        <f t="shared" si="11"/>
        <v>0</v>
      </c>
      <c r="P11" s="12">
        <f t="shared" si="12"/>
        <v>0</v>
      </c>
      <c r="Q11" s="12">
        <f t="shared" si="13"/>
        <v>0</v>
      </c>
      <c r="R11" s="13">
        <f t="shared" si="14"/>
        <v>0</v>
      </c>
      <c r="S11" s="13">
        <f t="shared" si="15"/>
        <v>0</v>
      </c>
      <c r="T11" s="13">
        <f t="shared" si="16"/>
        <v>0</v>
      </c>
      <c r="U11" s="12">
        <f t="shared" si="17"/>
        <v>0</v>
      </c>
      <c r="V11" s="12">
        <f t="shared" si="18"/>
        <v>0</v>
      </c>
      <c r="W11" s="12">
        <f t="shared" si="19"/>
        <v>0</v>
      </c>
      <c r="X11" s="12">
        <f t="shared" si="32"/>
        <v>0</v>
      </c>
      <c r="Y11" s="12">
        <f t="shared" si="33"/>
        <v>0</v>
      </c>
      <c r="Z11" s="12">
        <f t="shared" si="34"/>
        <v>0</v>
      </c>
      <c r="AA11" s="12">
        <f t="shared" si="35"/>
        <v>0</v>
      </c>
      <c r="AB11" s="12">
        <f t="shared" si="36"/>
        <v>0</v>
      </c>
      <c r="AC11" s="12">
        <f t="shared" si="37"/>
        <v>0</v>
      </c>
      <c r="AD11" s="12">
        <f t="shared" si="20"/>
        <v>0</v>
      </c>
      <c r="AE11" s="12">
        <f t="shared" si="21"/>
        <v>0</v>
      </c>
      <c r="AF11" s="12">
        <f t="shared" si="0"/>
        <v>0</v>
      </c>
      <c r="AG11" s="12">
        <f t="shared" si="22"/>
        <v>0</v>
      </c>
      <c r="AH11" s="12">
        <f t="shared" si="23"/>
        <v>0</v>
      </c>
      <c r="AY11" s="7" t="s">
        <v>106</v>
      </c>
      <c r="AZ11" s="2">
        <f>+'Planilha Entrada de Dados'!U7</f>
        <v>22.4</v>
      </c>
      <c r="BA11" s="2">
        <f t="shared" si="38"/>
        <v>9</v>
      </c>
      <c r="BB11" s="2">
        <f t="shared" si="24"/>
        <v>0</v>
      </c>
      <c r="BC11" s="2">
        <f t="shared" si="25"/>
        <v>0</v>
      </c>
      <c r="BD11" s="2">
        <f>IF(SUM(BD3:BD10)=1,0,+BC11)</f>
        <v>0</v>
      </c>
      <c r="BE11" s="2">
        <f t="shared" si="26"/>
        <v>0</v>
      </c>
      <c r="BF11" s="2">
        <f>IF(SUM(BF3:BF10)=1,0,+BE11)</f>
        <v>0</v>
      </c>
      <c r="BG11" s="2">
        <f t="shared" si="27"/>
        <v>0</v>
      </c>
      <c r="BH11" s="2">
        <f>IF(SUM(BH3:BH10)=1,0,+BG11)</f>
        <v>0</v>
      </c>
      <c r="BI11" s="2">
        <f t="shared" si="28"/>
        <v>0</v>
      </c>
      <c r="BJ11" s="2">
        <f>IF(SUM(BJ3:BJ10)=1,0,+BI11)</f>
        <v>0</v>
      </c>
    </row>
    <row r="12" spans="1:62" ht="12.75">
      <c r="A12" s="9">
        <f t="shared" si="29"/>
        <v>0</v>
      </c>
      <c r="B12" s="10">
        <f t="shared" si="1"/>
      </c>
      <c r="C12" s="9">
        <f t="shared" si="2"/>
        <v>0</v>
      </c>
      <c r="D12" s="11"/>
      <c r="E12" s="12">
        <f t="shared" si="3"/>
        <v>0</v>
      </c>
      <c r="F12" s="12">
        <f t="shared" si="4"/>
        <v>0</v>
      </c>
      <c r="G12" s="12">
        <f t="shared" si="5"/>
        <v>0</v>
      </c>
      <c r="H12" s="12">
        <f t="shared" si="30"/>
        <v>0</v>
      </c>
      <c r="I12" s="12">
        <f t="shared" si="6"/>
        <v>0</v>
      </c>
      <c r="J12" s="12">
        <f t="shared" si="7"/>
        <v>0</v>
      </c>
      <c r="K12" s="12">
        <f t="shared" si="8"/>
        <v>0</v>
      </c>
      <c r="L12" s="12">
        <f t="shared" si="31"/>
        <v>0</v>
      </c>
      <c r="M12" s="12">
        <f t="shared" si="9"/>
        <v>0</v>
      </c>
      <c r="N12" s="12">
        <f t="shared" si="10"/>
        <v>0</v>
      </c>
      <c r="O12" s="12">
        <f t="shared" si="11"/>
        <v>0</v>
      </c>
      <c r="P12" s="12">
        <f t="shared" si="12"/>
        <v>0</v>
      </c>
      <c r="Q12" s="12">
        <f t="shared" si="13"/>
        <v>0</v>
      </c>
      <c r="R12" s="13">
        <f t="shared" si="14"/>
        <v>0</v>
      </c>
      <c r="S12" s="13">
        <f t="shared" si="15"/>
        <v>0</v>
      </c>
      <c r="T12" s="13">
        <f t="shared" si="16"/>
        <v>0</v>
      </c>
      <c r="U12" s="12">
        <f t="shared" si="17"/>
        <v>0</v>
      </c>
      <c r="V12" s="12">
        <f t="shared" si="18"/>
        <v>0</v>
      </c>
      <c r="W12" s="12">
        <f t="shared" si="19"/>
        <v>0</v>
      </c>
      <c r="X12" s="12">
        <f t="shared" si="32"/>
        <v>0</v>
      </c>
      <c r="Y12" s="12">
        <f t="shared" si="33"/>
        <v>0</v>
      </c>
      <c r="Z12" s="12">
        <f t="shared" si="34"/>
        <v>0</v>
      </c>
      <c r="AA12" s="12">
        <f t="shared" si="35"/>
        <v>0</v>
      </c>
      <c r="AB12" s="12">
        <f t="shared" si="36"/>
        <v>0</v>
      </c>
      <c r="AC12" s="12">
        <f t="shared" si="37"/>
        <v>0</v>
      </c>
      <c r="AD12" s="12">
        <f t="shared" si="20"/>
        <v>0</v>
      </c>
      <c r="AE12" s="12">
        <f t="shared" si="21"/>
        <v>0</v>
      </c>
      <c r="AF12" s="12">
        <f t="shared" si="0"/>
        <v>0</v>
      </c>
      <c r="AG12" s="12">
        <f t="shared" si="22"/>
        <v>0</v>
      </c>
      <c r="AH12" s="12">
        <f t="shared" si="23"/>
        <v>0</v>
      </c>
      <c r="BA12" s="2">
        <f t="shared" si="38"/>
        <v>10</v>
      </c>
      <c r="BB12" s="2">
        <f t="shared" si="24"/>
        <v>0</v>
      </c>
      <c r="BC12" s="2">
        <f t="shared" si="25"/>
        <v>0</v>
      </c>
      <c r="BD12" s="2">
        <f>IF(SUM(BD3:BD11)=1,0,+BC12)</f>
        <v>0</v>
      </c>
      <c r="BE12" s="2">
        <f t="shared" si="26"/>
        <v>0</v>
      </c>
      <c r="BF12" s="2">
        <f>IF(SUM(BF3:BF11)=1,0,+BE12)</f>
        <v>0</v>
      </c>
      <c r="BG12" s="2">
        <f t="shared" si="27"/>
        <v>0</v>
      </c>
      <c r="BH12" s="2">
        <f>IF(SUM(BH3:BH11)=1,0,+BG12)</f>
        <v>0</v>
      </c>
      <c r="BI12" s="2">
        <f t="shared" si="28"/>
        <v>0</v>
      </c>
      <c r="BJ12" s="2">
        <f>IF(SUM(BJ3:BJ11)=1,0,+BI12)</f>
        <v>0</v>
      </c>
    </row>
    <row r="13" spans="1:62" ht="12.75">
      <c r="A13" s="9">
        <f t="shared" si="29"/>
        <v>0</v>
      </c>
      <c r="B13" s="10">
        <f t="shared" si="1"/>
      </c>
      <c r="C13" s="9">
        <f t="shared" si="2"/>
        <v>0</v>
      </c>
      <c r="D13" s="11"/>
      <c r="E13" s="12">
        <f t="shared" si="3"/>
        <v>0</v>
      </c>
      <c r="F13" s="12">
        <f t="shared" si="4"/>
        <v>0</v>
      </c>
      <c r="G13" s="12">
        <f t="shared" si="5"/>
        <v>0</v>
      </c>
      <c r="H13" s="12">
        <f t="shared" si="30"/>
        <v>0</v>
      </c>
      <c r="I13" s="12">
        <f t="shared" si="6"/>
        <v>0</v>
      </c>
      <c r="J13" s="12">
        <f t="shared" si="7"/>
        <v>0</v>
      </c>
      <c r="K13" s="12">
        <f t="shared" si="8"/>
        <v>0</v>
      </c>
      <c r="L13" s="12">
        <f t="shared" si="31"/>
        <v>0</v>
      </c>
      <c r="M13" s="12">
        <f t="shared" si="9"/>
        <v>0</v>
      </c>
      <c r="N13" s="12">
        <f t="shared" si="10"/>
        <v>0</v>
      </c>
      <c r="O13" s="12">
        <f t="shared" si="11"/>
        <v>0</v>
      </c>
      <c r="P13" s="12">
        <f t="shared" si="12"/>
        <v>0</v>
      </c>
      <c r="Q13" s="12">
        <f t="shared" si="13"/>
        <v>0</v>
      </c>
      <c r="R13" s="13">
        <f t="shared" si="14"/>
        <v>0</v>
      </c>
      <c r="S13" s="13">
        <f t="shared" si="15"/>
        <v>0</v>
      </c>
      <c r="T13" s="13">
        <f t="shared" si="16"/>
        <v>0</v>
      </c>
      <c r="U13" s="12">
        <f t="shared" si="17"/>
        <v>0</v>
      </c>
      <c r="V13" s="12">
        <f t="shared" si="18"/>
        <v>0</v>
      </c>
      <c r="W13" s="12">
        <f t="shared" si="19"/>
        <v>0</v>
      </c>
      <c r="X13" s="12">
        <f t="shared" si="32"/>
        <v>0</v>
      </c>
      <c r="Y13" s="12">
        <f t="shared" si="33"/>
        <v>0</v>
      </c>
      <c r="Z13" s="12">
        <f t="shared" si="34"/>
        <v>0</v>
      </c>
      <c r="AA13" s="12">
        <f t="shared" si="35"/>
        <v>0</v>
      </c>
      <c r="AB13" s="12">
        <f t="shared" si="36"/>
        <v>0</v>
      </c>
      <c r="AC13" s="12">
        <f t="shared" si="37"/>
        <v>0</v>
      </c>
      <c r="AD13" s="12">
        <f t="shared" si="20"/>
        <v>0</v>
      </c>
      <c r="AE13" s="12">
        <f t="shared" si="21"/>
        <v>0</v>
      </c>
      <c r="AF13" s="12">
        <f t="shared" si="0"/>
        <v>0</v>
      </c>
      <c r="AG13" s="12">
        <f t="shared" si="22"/>
        <v>0</v>
      </c>
      <c r="AH13" s="12">
        <f t="shared" si="23"/>
        <v>0</v>
      </c>
      <c r="BA13" s="2">
        <f t="shared" si="38"/>
        <v>11</v>
      </c>
      <c r="BB13" s="2">
        <f t="shared" si="24"/>
        <v>0</v>
      </c>
      <c r="BC13" s="2">
        <f t="shared" si="25"/>
        <v>0</v>
      </c>
      <c r="BD13" s="2">
        <f>IF(SUM(BD3:BD12)=1,0,+BC13)</f>
        <v>0</v>
      </c>
      <c r="BE13" s="2">
        <f t="shared" si="26"/>
        <v>0</v>
      </c>
      <c r="BF13" s="2">
        <f>IF(SUM(BF3:BF12)=1,0,+BE13)</f>
        <v>0</v>
      </c>
      <c r="BG13" s="2">
        <f t="shared" si="27"/>
        <v>0</v>
      </c>
      <c r="BH13" s="2">
        <f>IF(SUM(BH3:BH12)=1,0,+BG13)</f>
        <v>0</v>
      </c>
      <c r="BI13" s="2">
        <f t="shared" si="28"/>
        <v>0</v>
      </c>
      <c r="BJ13" s="2">
        <f>IF(SUM(BJ3:BJ12)=1,0,+BI13)</f>
        <v>0</v>
      </c>
    </row>
    <row r="14" spans="1:62" ht="12.75">
      <c r="A14" s="9">
        <f t="shared" si="29"/>
        <v>0</v>
      </c>
      <c r="B14" s="10">
        <f t="shared" si="1"/>
      </c>
      <c r="C14" s="9">
        <f t="shared" si="2"/>
        <v>0</v>
      </c>
      <c r="D14" s="11"/>
      <c r="E14" s="12">
        <f t="shared" si="3"/>
        <v>0</v>
      </c>
      <c r="F14" s="12">
        <f t="shared" si="4"/>
        <v>0</v>
      </c>
      <c r="G14" s="12">
        <f t="shared" si="5"/>
        <v>0</v>
      </c>
      <c r="H14" s="12">
        <f t="shared" si="30"/>
        <v>0</v>
      </c>
      <c r="I14" s="12">
        <f t="shared" si="6"/>
        <v>0</v>
      </c>
      <c r="J14" s="12">
        <f t="shared" si="7"/>
        <v>0</v>
      </c>
      <c r="K14" s="12">
        <f t="shared" si="8"/>
        <v>0</v>
      </c>
      <c r="L14" s="12">
        <f t="shared" si="31"/>
        <v>0</v>
      </c>
      <c r="M14" s="12">
        <f t="shared" si="9"/>
        <v>0</v>
      </c>
      <c r="N14" s="12">
        <f t="shared" si="10"/>
        <v>0</v>
      </c>
      <c r="O14" s="12">
        <f t="shared" si="11"/>
        <v>0</v>
      </c>
      <c r="P14" s="12">
        <f t="shared" si="12"/>
        <v>0</v>
      </c>
      <c r="Q14" s="12">
        <f t="shared" si="13"/>
        <v>0</v>
      </c>
      <c r="R14" s="13">
        <f t="shared" si="14"/>
        <v>0</v>
      </c>
      <c r="S14" s="13">
        <f t="shared" si="15"/>
        <v>0</v>
      </c>
      <c r="T14" s="13">
        <f t="shared" si="16"/>
        <v>0</v>
      </c>
      <c r="U14" s="12">
        <f t="shared" si="17"/>
        <v>0</v>
      </c>
      <c r="V14" s="12">
        <f t="shared" si="18"/>
        <v>0</v>
      </c>
      <c r="W14" s="12">
        <f t="shared" si="19"/>
        <v>0</v>
      </c>
      <c r="X14" s="12">
        <f t="shared" si="32"/>
        <v>0</v>
      </c>
      <c r="Y14" s="12">
        <f t="shared" si="33"/>
        <v>0</v>
      </c>
      <c r="Z14" s="12">
        <f t="shared" si="34"/>
        <v>0</v>
      </c>
      <c r="AA14" s="12">
        <f t="shared" si="35"/>
        <v>0</v>
      </c>
      <c r="AB14" s="12">
        <f t="shared" si="36"/>
        <v>0</v>
      </c>
      <c r="AC14" s="12">
        <f t="shared" si="37"/>
        <v>0</v>
      </c>
      <c r="AD14" s="12">
        <f t="shared" si="20"/>
        <v>0</v>
      </c>
      <c r="AE14" s="12">
        <f t="shared" si="21"/>
        <v>0</v>
      </c>
      <c r="AF14" s="12">
        <f t="shared" si="0"/>
        <v>0</v>
      </c>
      <c r="AG14" s="12">
        <f t="shared" si="22"/>
        <v>0</v>
      </c>
      <c r="AH14" s="12">
        <f t="shared" si="23"/>
        <v>0</v>
      </c>
      <c r="BA14" s="2">
        <f t="shared" si="38"/>
        <v>12</v>
      </c>
      <c r="BB14" s="2">
        <f t="shared" si="24"/>
        <v>0</v>
      </c>
      <c r="BC14" s="2">
        <f t="shared" si="25"/>
        <v>0</v>
      </c>
      <c r="BD14" s="2">
        <f>IF(SUM(BD3:BD13)=1,0,+BC14)</f>
        <v>0</v>
      </c>
      <c r="BE14" s="2">
        <f t="shared" si="26"/>
        <v>0</v>
      </c>
      <c r="BF14" s="2">
        <f>IF(SUM(BF3:BF13)=1,0,+BE14)</f>
        <v>0</v>
      </c>
      <c r="BG14" s="2">
        <f t="shared" si="27"/>
        <v>0</v>
      </c>
      <c r="BH14" s="2">
        <f>IF(SUM(BH3:BH13)=1,0,+BG14)</f>
        <v>0</v>
      </c>
      <c r="BI14" s="2">
        <f t="shared" si="28"/>
        <v>0</v>
      </c>
      <c r="BJ14" s="2">
        <f>IF(SUM(BJ3:BJ13)=1,0,+BI14)</f>
        <v>0</v>
      </c>
    </row>
    <row r="15" spans="1:62" ht="12.75">
      <c r="A15" s="9">
        <f t="shared" si="29"/>
        <v>0</v>
      </c>
      <c r="B15" s="10">
        <f t="shared" si="1"/>
      </c>
      <c r="C15" s="9">
        <f t="shared" si="2"/>
        <v>0</v>
      </c>
      <c r="D15" s="11"/>
      <c r="E15" s="12">
        <f t="shared" si="3"/>
        <v>0</v>
      </c>
      <c r="F15" s="12">
        <f t="shared" si="4"/>
        <v>0</v>
      </c>
      <c r="G15" s="12">
        <f t="shared" si="5"/>
        <v>0</v>
      </c>
      <c r="H15" s="12">
        <f t="shared" si="30"/>
        <v>0</v>
      </c>
      <c r="I15" s="12">
        <f t="shared" si="6"/>
        <v>0</v>
      </c>
      <c r="J15" s="12">
        <f t="shared" si="7"/>
        <v>0</v>
      </c>
      <c r="K15" s="12">
        <f t="shared" si="8"/>
        <v>0</v>
      </c>
      <c r="L15" s="12">
        <f t="shared" si="31"/>
        <v>0</v>
      </c>
      <c r="M15" s="12">
        <f t="shared" si="9"/>
        <v>0</v>
      </c>
      <c r="N15" s="12">
        <f t="shared" si="10"/>
        <v>0</v>
      </c>
      <c r="O15" s="12">
        <f t="shared" si="11"/>
        <v>0</v>
      </c>
      <c r="P15" s="12">
        <f t="shared" si="12"/>
        <v>0</v>
      </c>
      <c r="Q15" s="12">
        <f t="shared" si="13"/>
        <v>0</v>
      </c>
      <c r="R15" s="13">
        <f t="shared" si="14"/>
        <v>0</v>
      </c>
      <c r="S15" s="13">
        <f t="shared" si="15"/>
        <v>0</v>
      </c>
      <c r="T15" s="13">
        <f t="shared" si="16"/>
        <v>0</v>
      </c>
      <c r="U15" s="12">
        <f t="shared" si="17"/>
        <v>0</v>
      </c>
      <c r="V15" s="12">
        <f t="shared" si="18"/>
        <v>0</v>
      </c>
      <c r="W15" s="12">
        <f t="shared" si="19"/>
        <v>0</v>
      </c>
      <c r="X15" s="12">
        <f t="shared" si="32"/>
        <v>0</v>
      </c>
      <c r="Y15" s="12">
        <f t="shared" si="33"/>
        <v>0</v>
      </c>
      <c r="Z15" s="12">
        <f t="shared" si="34"/>
        <v>0</v>
      </c>
      <c r="AA15" s="12">
        <f t="shared" si="35"/>
        <v>0</v>
      </c>
      <c r="AB15" s="12">
        <f t="shared" si="36"/>
        <v>0</v>
      </c>
      <c r="AC15" s="12">
        <f t="shared" si="37"/>
        <v>0</v>
      </c>
      <c r="AD15" s="12">
        <f t="shared" si="20"/>
        <v>0</v>
      </c>
      <c r="AE15" s="12">
        <f t="shared" si="21"/>
        <v>0</v>
      </c>
      <c r="AF15" s="12">
        <f t="shared" si="0"/>
        <v>0</v>
      </c>
      <c r="AG15" s="12">
        <f t="shared" si="22"/>
        <v>0</v>
      </c>
      <c r="AH15" s="12">
        <f t="shared" si="23"/>
        <v>0</v>
      </c>
      <c r="BA15" s="2">
        <f t="shared" si="38"/>
        <v>13</v>
      </c>
      <c r="BB15" s="2">
        <f t="shared" si="24"/>
        <v>0</v>
      </c>
      <c r="BC15" s="2">
        <f t="shared" si="25"/>
        <v>0</v>
      </c>
      <c r="BD15" s="2">
        <f>IF(SUM(BD3:BD14)=1,0,+BC15)</f>
        <v>0</v>
      </c>
      <c r="BE15" s="2">
        <f t="shared" si="26"/>
        <v>0</v>
      </c>
      <c r="BF15" s="2">
        <f>IF(SUM(BF3:BF14)=1,0,+BE15)</f>
        <v>0</v>
      </c>
      <c r="BG15" s="2">
        <f t="shared" si="27"/>
        <v>0</v>
      </c>
      <c r="BH15" s="2">
        <f>IF(SUM(BH3:BH14)=1,0,+BG15)</f>
        <v>0</v>
      </c>
      <c r="BI15" s="2">
        <f t="shared" si="28"/>
        <v>0</v>
      </c>
      <c r="BJ15" s="2">
        <f>IF(SUM(BJ3:BJ14)=1,0,+BI15)</f>
        <v>0</v>
      </c>
    </row>
    <row r="16" spans="1:62" ht="12.75">
      <c r="A16" s="9">
        <f t="shared" si="29"/>
        <v>0</v>
      </c>
      <c r="B16" s="10">
        <f t="shared" si="1"/>
      </c>
      <c r="C16" s="9">
        <f t="shared" si="2"/>
        <v>0</v>
      </c>
      <c r="D16" s="11"/>
      <c r="E16" s="12">
        <f t="shared" si="3"/>
        <v>0</v>
      </c>
      <c r="F16" s="12">
        <f t="shared" si="4"/>
        <v>0</v>
      </c>
      <c r="G16" s="12">
        <f t="shared" si="5"/>
        <v>0</v>
      </c>
      <c r="H16" s="12">
        <f t="shared" si="30"/>
        <v>0</v>
      </c>
      <c r="I16" s="12">
        <f t="shared" si="6"/>
        <v>0</v>
      </c>
      <c r="J16" s="12">
        <f t="shared" si="7"/>
        <v>0</v>
      </c>
      <c r="K16" s="12">
        <f t="shared" si="8"/>
        <v>0</v>
      </c>
      <c r="L16" s="12">
        <f t="shared" si="31"/>
        <v>0</v>
      </c>
      <c r="M16" s="12">
        <f t="shared" si="9"/>
        <v>0</v>
      </c>
      <c r="N16" s="12">
        <f t="shared" si="10"/>
        <v>0</v>
      </c>
      <c r="O16" s="12">
        <f t="shared" si="11"/>
        <v>0</v>
      </c>
      <c r="P16" s="12">
        <f t="shared" si="12"/>
        <v>0</v>
      </c>
      <c r="Q16" s="12">
        <f t="shared" si="13"/>
        <v>0</v>
      </c>
      <c r="R16" s="13">
        <f t="shared" si="14"/>
        <v>0</v>
      </c>
      <c r="S16" s="13">
        <f t="shared" si="15"/>
        <v>0</v>
      </c>
      <c r="T16" s="13">
        <f t="shared" si="16"/>
        <v>0</v>
      </c>
      <c r="U16" s="12">
        <f t="shared" si="17"/>
        <v>0</v>
      </c>
      <c r="V16" s="12">
        <f t="shared" si="18"/>
        <v>0</v>
      </c>
      <c r="W16" s="12">
        <f t="shared" si="19"/>
        <v>0</v>
      </c>
      <c r="X16" s="12">
        <f t="shared" si="32"/>
        <v>0</v>
      </c>
      <c r="Y16" s="12">
        <f t="shared" si="33"/>
        <v>0</v>
      </c>
      <c r="Z16" s="12">
        <f t="shared" si="34"/>
        <v>0</v>
      </c>
      <c r="AA16" s="12">
        <f t="shared" si="35"/>
        <v>0</v>
      </c>
      <c r="AB16" s="12">
        <f t="shared" si="36"/>
        <v>0</v>
      </c>
      <c r="AC16" s="12">
        <f t="shared" si="37"/>
        <v>0</v>
      </c>
      <c r="AD16" s="12">
        <f t="shared" si="20"/>
        <v>0</v>
      </c>
      <c r="AE16" s="12">
        <f t="shared" si="21"/>
        <v>0</v>
      </c>
      <c r="AF16" s="12">
        <f t="shared" si="0"/>
        <v>0</v>
      </c>
      <c r="AG16" s="12">
        <f t="shared" si="22"/>
        <v>0</v>
      </c>
      <c r="AH16" s="12">
        <f t="shared" si="23"/>
        <v>0</v>
      </c>
      <c r="BA16" s="2">
        <f t="shared" si="38"/>
        <v>14</v>
      </c>
      <c r="BB16" s="2">
        <f t="shared" si="24"/>
        <v>0</v>
      </c>
      <c r="BC16" s="2">
        <f t="shared" si="25"/>
        <v>0</v>
      </c>
      <c r="BD16" s="2">
        <f>IF(SUM(BD3:BD15)=1,0,+BC16)</f>
        <v>0</v>
      </c>
      <c r="BE16" s="2">
        <f t="shared" si="26"/>
        <v>0</v>
      </c>
      <c r="BF16" s="2">
        <f>IF(SUM(BF3:BF15)=1,0,+BE16)</f>
        <v>0</v>
      </c>
      <c r="BG16" s="2">
        <f t="shared" si="27"/>
        <v>0</v>
      </c>
      <c r="BH16" s="2">
        <f>IF(SUM(BH3:BH15)=1,0,+BG16)</f>
        <v>0</v>
      </c>
      <c r="BI16" s="2">
        <f t="shared" si="28"/>
        <v>0</v>
      </c>
      <c r="BJ16" s="2">
        <f>IF(SUM(BJ3:BJ15)=1,0,+BI16)</f>
        <v>0</v>
      </c>
    </row>
    <row r="17" spans="1:62" ht="12.75">
      <c r="A17" s="9">
        <f t="shared" si="29"/>
        <v>0</v>
      </c>
      <c r="B17" s="10">
        <f t="shared" si="1"/>
      </c>
      <c r="C17" s="9">
        <f t="shared" si="2"/>
        <v>0</v>
      </c>
      <c r="D17" s="11"/>
      <c r="E17" s="12">
        <f t="shared" si="3"/>
        <v>0</v>
      </c>
      <c r="F17" s="12">
        <f t="shared" si="4"/>
        <v>0</v>
      </c>
      <c r="G17" s="12">
        <f t="shared" si="5"/>
        <v>0</v>
      </c>
      <c r="H17" s="12">
        <f t="shared" si="30"/>
        <v>0</v>
      </c>
      <c r="I17" s="12">
        <f t="shared" si="6"/>
        <v>0</v>
      </c>
      <c r="J17" s="12">
        <f t="shared" si="7"/>
        <v>0</v>
      </c>
      <c r="K17" s="12">
        <f t="shared" si="8"/>
        <v>0</v>
      </c>
      <c r="L17" s="12">
        <f t="shared" si="31"/>
        <v>0</v>
      </c>
      <c r="M17" s="12">
        <f t="shared" si="9"/>
        <v>0</v>
      </c>
      <c r="N17" s="12">
        <f t="shared" si="10"/>
        <v>0</v>
      </c>
      <c r="O17" s="12">
        <f t="shared" si="11"/>
        <v>0</v>
      </c>
      <c r="P17" s="12">
        <f t="shared" si="12"/>
        <v>0</v>
      </c>
      <c r="Q17" s="12">
        <f t="shared" si="13"/>
        <v>0</v>
      </c>
      <c r="R17" s="13">
        <f t="shared" si="14"/>
        <v>0</v>
      </c>
      <c r="S17" s="13">
        <f t="shared" si="15"/>
        <v>0</v>
      </c>
      <c r="T17" s="13">
        <f t="shared" si="16"/>
        <v>0</v>
      </c>
      <c r="U17" s="12">
        <f t="shared" si="17"/>
        <v>0</v>
      </c>
      <c r="V17" s="12">
        <f t="shared" si="18"/>
        <v>0</v>
      </c>
      <c r="W17" s="12">
        <f t="shared" si="19"/>
        <v>0</v>
      </c>
      <c r="X17" s="12">
        <f t="shared" si="32"/>
        <v>0</v>
      </c>
      <c r="Y17" s="12">
        <f t="shared" si="33"/>
        <v>0</v>
      </c>
      <c r="Z17" s="12">
        <f t="shared" si="34"/>
        <v>0</v>
      </c>
      <c r="AA17" s="12">
        <f t="shared" si="35"/>
        <v>0</v>
      </c>
      <c r="AB17" s="12">
        <f t="shared" si="36"/>
        <v>0</v>
      </c>
      <c r="AC17" s="12">
        <f t="shared" si="37"/>
        <v>0</v>
      </c>
      <c r="AD17" s="12">
        <f t="shared" si="20"/>
        <v>0</v>
      </c>
      <c r="AE17" s="12">
        <f t="shared" si="21"/>
        <v>0</v>
      </c>
      <c r="AF17" s="12">
        <f t="shared" si="0"/>
        <v>0</v>
      </c>
      <c r="AG17" s="12">
        <f t="shared" si="22"/>
        <v>0</v>
      </c>
      <c r="AH17" s="12">
        <f t="shared" si="23"/>
        <v>0</v>
      </c>
      <c r="BA17" s="2">
        <f t="shared" si="38"/>
        <v>15</v>
      </c>
      <c r="BB17" s="2">
        <f t="shared" si="24"/>
        <v>0</v>
      </c>
      <c r="BC17" s="2">
        <f t="shared" si="25"/>
        <v>0</v>
      </c>
      <c r="BD17" s="2">
        <f>IF(SUM(BD3:BD16)=1,0,+BC17)</f>
        <v>0</v>
      </c>
      <c r="BE17" s="2">
        <f t="shared" si="26"/>
        <v>0</v>
      </c>
      <c r="BF17" s="2">
        <f>IF(SUM(BF3:BF16)=1,0,+BE17)</f>
        <v>0</v>
      </c>
      <c r="BG17" s="2">
        <f t="shared" si="27"/>
        <v>0</v>
      </c>
      <c r="BH17" s="2">
        <f>IF(SUM(BH3:BH16)=1,0,+BG17)</f>
        <v>0</v>
      </c>
      <c r="BI17" s="2">
        <f t="shared" si="28"/>
        <v>0</v>
      </c>
      <c r="BJ17" s="2">
        <f>IF(SUM(BJ3:BJ16)=1,0,+BI17)</f>
        <v>0</v>
      </c>
    </row>
    <row r="18" spans="1:62" ht="12.75">
      <c r="A18" s="9">
        <f t="shared" si="29"/>
        <v>0</v>
      </c>
      <c r="B18" s="10">
        <f t="shared" si="1"/>
      </c>
      <c r="C18" s="9">
        <f t="shared" si="2"/>
        <v>0</v>
      </c>
      <c r="D18" s="11"/>
      <c r="E18" s="12">
        <f t="shared" si="3"/>
        <v>0</v>
      </c>
      <c r="F18" s="12">
        <f t="shared" si="4"/>
        <v>0</v>
      </c>
      <c r="G18" s="12">
        <f t="shared" si="5"/>
        <v>0</v>
      </c>
      <c r="H18" s="12">
        <f t="shared" si="30"/>
        <v>0</v>
      </c>
      <c r="I18" s="12">
        <f t="shared" si="6"/>
        <v>0</v>
      </c>
      <c r="J18" s="12">
        <f t="shared" si="7"/>
        <v>0</v>
      </c>
      <c r="K18" s="12">
        <f t="shared" si="8"/>
        <v>0</v>
      </c>
      <c r="L18" s="12">
        <f t="shared" si="31"/>
        <v>0</v>
      </c>
      <c r="M18" s="12">
        <f t="shared" si="9"/>
        <v>0</v>
      </c>
      <c r="N18" s="12">
        <f t="shared" si="10"/>
        <v>0</v>
      </c>
      <c r="O18" s="12">
        <f t="shared" si="11"/>
        <v>0</v>
      </c>
      <c r="P18" s="12">
        <f t="shared" si="12"/>
        <v>0</v>
      </c>
      <c r="Q18" s="12">
        <f t="shared" si="13"/>
        <v>0</v>
      </c>
      <c r="R18" s="13">
        <f t="shared" si="14"/>
        <v>0</v>
      </c>
      <c r="S18" s="13">
        <f t="shared" si="15"/>
        <v>0</v>
      </c>
      <c r="T18" s="13">
        <f t="shared" si="16"/>
        <v>0</v>
      </c>
      <c r="U18" s="12">
        <f t="shared" si="17"/>
        <v>0</v>
      </c>
      <c r="V18" s="12">
        <f t="shared" si="18"/>
        <v>0</v>
      </c>
      <c r="W18" s="12">
        <f t="shared" si="19"/>
        <v>0</v>
      </c>
      <c r="X18" s="12">
        <f t="shared" si="32"/>
        <v>0</v>
      </c>
      <c r="Y18" s="12">
        <f t="shared" si="33"/>
        <v>0</v>
      </c>
      <c r="Z18" s="12">
        <f t="shared" si="34"/>
        <v>0</v>
      </c>
      <c r="AA18" s="12">
        <f t="shared" si="35"/>
        <v>0</v>
      </c>
      <c r="AB18" s="12">
        <f t="shared" si="36"/>
        <v>0</v>
      </c>
      <c r="AC18" s="12">
        <f t="shared" si="37"/>
        <v>0</v>
      </c>
      <c r="AD18" s="12">
        <f t="shared" si="20"/>
        <v>0</v>
      </c>
      <c r="AE18" s="12">
        <f t="shared" si="21"/>
        <v>0</v>
      </c>
      <c r="AF18" s="12">
        <f t="shared" si="0"/>
        <v>0</v>
      </c>
      <c r="AG18" s="12">
        <f t="shared" si="22"/>
        <v>0</v>
      </c>
      <c r="AH18" s="12">
        <f t="shared" si="23"/>
        <v>0</v>
      </c>
      <c r="BA18" s="2">
        <f t="shared" si="38"/>
        <v>16</v>
      </c>
      <c r="BB18" s="2">
        <f t="shared" si="24"/>
        <v>0</v>
      </c>
      <c r="BC18" s="2">
        <f t="shared" si="25"/>
        <v>0</v>
      </c>
      <c r="BD18" s="2">
        <f>IF(SUM(BD3:BD17)=1,0,+BC18)</f>
        <v>0</v>
      </c>
      <c r="BE18" s="2">
        <f t="shared" si="26"/>
        <v>0</v>
      </c>
      <c r="BF18" s="2">
        <f>IF(SUM(BF3:BF17)=1,0,+BE18)</f>
        <v>0</v>
      </c>
      <c r="BG18" s="2">
        <f t="shared" si="27"/>
        <v>0</v>
      </c>
      <c r="BH18" s="2">
        <f>IF(SUM(BH3:BH17)=1,0,+BG18)</f>
        <v>0</v>
      </c>
      <c r="BI18" s="2">
        <f t="shared" si="28"/>
        <v>0</v>
      </c>
      <c r="BJ18" s="2">
        <f>IF(SUM(BJ3:BJ17)=1,0,+BI18)</f>
        <v>0</v>
      </c>
    </row>
    <row r="19" spans="1:62" ht="12.75">
      <c r="A19" s="9">
        <f t="shared" si="29"/>
        <v>0</v>
      </c>
      <c r="B19" s="10">
        <f t="shared" si="1"/>
      </c>
      <c r="C19" s="9">
        <f t="shared" si="2"/>
        <v>0</v>
      </c>
      <c r="D19" s="11"/>
      <c r="E19" s="12">
        <f t="shared" si="3"/>
        <v>0</v>
      </c>
      <c r="F19" s="12">
        <f t="shared" si="4"/>
        <v>0</v>
      </c>
      <c r="G19" s="12">
        <f t="shared" si="5"/>
        <v>0</v>
      </c>
      <c r="H19" s="12">
        <f t="shared" si="30"/>
        <v>0</v>
      </c>
      <c r="I19" s="12">
        <f t="shared" si="6"/>
        <v>0</v>
      </c>
      <c r="J19" s="12">
        <f t="shared" si="7"/>
        <v>0</v>
      </c>
      <c r="K19" s="12">
        <f t="shared" si="8"/>
        <v>0</v>
      </c>
      <c r="L19" s="12">
        <f t="shared" si="31"/>
        <v>0</v>
      </c>
      <c r="M19" s="12">
        <f t="shared" si="9"/>
        <v>0</v>
      </c>
      <c r="N19" s="12">
        <f t="shared" si="10"/>
        <v>0</v>
      </c>
      <c r="O19" s="12">
        <f t="shared" si="11"/>
        <v>0</v>
      </c>
      <c r="P19" s="12">
        <f t="shared" si="12"/>
        <v>0</v>
      </c>
      <c r="Q19" s="12">
        <f t="shared" si="13"/>
        <v>0</v>
      </c>
      <c r="R19" s="13">
        <f t="shared" si="14"/>
        <v>0</v>
      </c>
      <c r="S19" s="13">
        <f t="shared" si="15"/>
        <v>0</v>
      </c>
      <c r="T19" s="13">
        <f t="shared" si="16"/>
        <v>0</v>
      </c>
      <c r="U19" s="12">
        <f t="shared" si="17"/>
        <v>0</v>
      </c>
      <c r="V19" s="12">
        <f t="shared" si="18"/>
        <v>0</v>
      </c>
      <c r="W19" s="12">
        <f t="shared" si="19"/>
        <v>0</v>
      </c>
      <c r="X19" s="12">
        <f t="shared" si="32"/>
        <v>0</v>
      </c>
      <c r="Y19" s="12">
        <f t="shared" si="33"/>
        <v>0</v>
      </c>
      <c r="Z19" s="12">
        <f t="shared" si="34"/>
        <v>0</v>
      </c>
      <c r="AA19" s="12">
        <f t="shared" si="35"/>
        <v>0</v>
      </c>
      <c r="AB19" s="12">
        <f t="shared" si="36"/>
        <v>0</v>
      </c>
      <c r="AC19" s="12">
        <f t="shared" si="37"/>
        <v>0</v>
      </c>
      <c r="AD19" s="12">
        <f t="shared" si="20"/>
        <v>0</v>
      </c>
      <c r="AE19" s="12">
        <f t="shared" si="21"/>
        <v>0</v>
      </c>
      <c r="AF19" s="12">
        <f t="shared" si="0"/>
        <v>0</v>
      </c>
      <c r="AG19" s="12">
        <f t="shared" si="22"/>
        <v>0</v>
      </c>
      <c r="AH19" s="12">
        <f t="shared" si="23"/>
        <v>0</v>
      </c>
      <c r="BA19" s="2">
        <f t="shared" si="38"/>
        <v>17</v>
      </c>
      <c r="BB19" s="2">
        <f t="shared" si="24"/>
        <v>0</v>
      </c>
      <c r="BC19" s="2">
        <f t="shared" si="25"/>
        <v>0</v>
      </c>
      <c r="BD19" s="2">
        <f>IF(SUM(BD3:BD18)=1,0,+BC19)</f>
        <v>0</v>
      </c>
      <c r="BE19" s="2">
        <f t="shared" si="26"/>
        <v>0</v>
      </c>
      <c r="BF19" s="2">
        <f>IF(SUM(BF3:BF18)=1,0,+BE19)</f>
        <v>0</v>
      </c>
      <c r="BG19" s="2">
        <f t="shared" si="27"/>
        <v>0</v>
      </c>
      <c r="BH19" s="2">
        <f>IF(SUM(BH3:BH18)=1,0,+BG19)</f>
        <v>0</v>
      </c>
      <c r="BI19" s="2">
        <f t="shared" si="28"/>
        <v>0</v>
      </c>
      <c r="BJ19" s="2">
        <f>IF(SUM(BJ3:BJ18)=1,0,+BI19)</f>
        <v>0</v>
      </c>
    </row>
    <row r="20" spans="1:62" ht="12.75">
      <c r="A20" s="9">
        <f t="shared" si="29"/>
        <v>0</v>
      </c>
      <c r="B20" s="10">
        <f t="shared" si="1"/>
      </c>
      <c r="C20" s="9">
        <f t="shared" si="2"/>
        <v>0</v>
      </c>
      <c r="D20" s="11"/>
      <c r="E20" s="12">
        <f t="shared" si="3"/>
        <v>0</v>
      </c>
      <c r="F20" s="12">
        <f t="shared" si="4"/>
        <v>0</v>
      </c>
      <c r="G20" s="12">
        <f t="shared" si="5"/>
        <v>0</v>
      </c>
      <c r="H20" s="12">
        <f t="shared" si="30"/>
        <v>0</v>
      </c>
      <c r="I20" s="12">
        <f t="shared" si="6"/>
        <v>0</v>
      </c>
      <c r="J20" s="12">
        <f t="shared" si="7"/>
        <v>0</v>
      </c>
      <c r="K20" s="12">
        <f t="shared" si="8"/>
        <v>0</v>
      </c>
      <c r="L20" s="12">
        <f t="shared" si="31"/>
        <v>0</v>
      </c>
      <c r="M20" s="12">
        <f t="shared" si="9"/>
        <v>0</v>
      </c>
      <c r="N20" s="12">
        <f t="shared" si="10"/>
        <v>0</v>
      </c>
      <c r="O20" s="12">
        <f t="shared" si="11"/>
        <v>0</v>
      </c>
      <c r="P20" s="12">
        <f t="shared" si="12"/>
        <v>0</v>
      </c>
      <c r="Q20" s="12">
        <f t="shared" si="13"/>
        <v>0</v>
      </c>
      <c r="R20" s="13">
        <f t="shared" si="14"/>
        <v>0</v>
      </c>
      <c r="S20" s="13">
        <f t="shared" si="15"/>
        <v>0</v>
      </c>
      <c r="T20" s="13">
        <f t="shared" si="16"/>
        <v>0</v>
      </c>
      <c r="U20" s="12">
        <f t="shared" si="17"/>
        <v>0</v>
      </c>
      <c r="V20" s="12">
        <f t="shared" si="18"/>
        <v>0</v>
      </c>
      <c r="W20" s="12">
        <f t="shared" si="19"/>
        <v>0</v>
      </c>
      <c r="X20" s="12">
        <f t="shared" si="32"/>
        <v>0</v>
      </c>
      <c r="Y20" s="12">
        <f t="shared" si="33"/>
        <v>0</v>
      </c>
      <c r="Z20" s="12">
        <f t="shared" si="34"/>
        <v>0</v>
      </c>
      <c r="AA20" s="12">
        <f t="shared" si="35"/>
        <v>0</v>
      </c>
      <c r="AB20" s="12">
        <f t="shared" si="36"/>
        <v>0</v>
      </c>
      <c r="AC20" s="12">
        <f t="shared" si="37"/>
        <v>0</v>
      </c>
      <c r="AD20" s="12">
        <f t="shared" si="20"/>
        <v>0</v>
      </c>
      <c r="AE20" s="12">
        <f t="shared" si="21"/>
        <v>0</v>
      </c>
      <c r="AF20" s="12">
        <f t="shared" si="0"/>
        <v>0</v>
      </c>
      <c r="AG20" s="12">
        <f t="shared" si="22"/>
        <v>0</v>
      </c>
      <c r="AH20" s="12">
        <f t="shared" si="23"/>
        <v>0</v>
      </c>
      <c r="BA20" s="2">
        <f t="shared" si="38"/>
        <v>18</v>
      </c>
      <c r="BB20" s="2">
        <f t="shared" si="24"/>
        <v>0</v>
      </c>
      <c r="BC20" s="2">
        <f t="shared" si="25"/>
        <v>0</v>
      </c>
      <c r="BD20" s="2">
        <f>IF(SUM(BD3:BD19)=1,0,+BC20)</f>
        <v>0</v>
      </c>
      <c r="BE20" s="2">
        <f t="shared" si="26"/>
        <v>0</v>
      </c>
      <c r="BF20" s="2">
        <f>IF(SUM(BF3:BF19)=1,0,+BE20)</f>
        <v>0</v>
      </c>
      <c r="BG20" s="2">
        <f t="shared" si="27"/>
        <v>0</v>
      </c>
      <c r="BH20" s="2">
        <f>IF(SUM(BH3:BH19)=1,0,+BG20)</f>
        <v>0</v>
      </c>
      <c r="BI20" s="2">
        <f t="shared" si="28"/>
        <v>0</v>
      </c>
      <c r="BJ20" s="2">
        <f>IF(SUM(BJ3:BJ19)=1,0,+BI20)</f>
        <v>0</v>
      </c>
    </row>
    <row r="21" spans="1:62" ht="12.75">
      <c r="A21" s="9">
        <f t="shared" si="29"/>
        <v>0</v>
      </c>
      <c r="B21" s="10">
        <f t="shared" si="1"/>
      </c>
      <c r="C21" s="9">
        <f t="shared" si="2"/>
        <v>0</v>
      </c>
      <c r="D21" s="11"/>
      <c r="E21" s="12">
        <f t="shared" si="3"/>
        <v>0</v>
      </c>
      <c r="F21" s="12">
        <f t="shared" si="4"/>
        <v>0</v>
      </c>
      <c r="G21" s="12">
        <f t="shared" si="5"/>
        <v>0</v>
      </c>
      <c r="H21" s="12">
        <f t="shared" si="30"/>
        <v>0</v>
      </c>
      <c r="I21" s="12">
        <f t="shared" si="6"/>
        <v>0</v>
      </c>
      <c r="J21" s="12">
        <f t="shared" si="7"/>
        <v>0</v>
      </c>
      <c r="K21" s="12">
        <f t="shared" si="8"/>
        <v>0</v>
      </c>
      <c r="L21" s="12">
        <f t="shared" si="31"/>
        <v>0</v>
      </c>
      <c r="M21" s="12">
        <f t="shared" si="9"/>
        <v>0</v>
      </c>
      <c r="N21" s="12">
        <f t="shared" si="10"/>
        <v>0</v>
      </c>
      <c r="O21" s="12">
        <f t="shared" si="11"/>
        <v>0</v>
      </c>
      <c r="P21" s="12">
        <f t="shared" si="12"/>
        <v>0</v>
      </c>
      <c r="Q21" s="12">
        <f t="shared" si="13"/>
        <v>0</v>
      </c>
      <c r="R21" s="13">
        <f t="shared" si="14"/>
        <v>0</v>
      </c>
      <c r="S21" s="13">
        <f t="shared" si="15"/>
        <v>0</v>
      </c>
      <c r="T21" s="13">
        <f t="shared" si="16"/>
        <v>0</v>
      </c>
      <c r="U21" s="12">
        <f t="shared" si="17"/>
        <v>0</v>
      </c>
      <c r="V21" s="12">
        <f t="shared" si="18"/>
        <v>0</v>
      </c>
      <c r="W21" s="12">
        <f t="shared" si="19"/>
        <v>0</v>
      </c>
      <c r="X21" s="12">
        <f t="shared" si="32"/>
        <v>0</v>
      </c>
      <c r="Y21" s="12">
        <f t="shared" si="33"/>
        <v>0</v>
      </c>
      <c r="Z21" s="12">
        <f t="shared" si="34"/>
        <v>0</v>
      </c>
      <c r="AA21" s="12">
        <f t="shared" si="35"/>
        <v>0</v>
      </c>
      <c r="AB21" s="12">
        <f t="shared" si="36"/>
        <v>0</v>
      </c>
      <c r="AC21" s="12">
        <f t="shared" si="37"/>
        <v>0</v>
      </c>
      <c r="AD21" s="12">
        <f t="shared" si="20"/>
        <v>0</v>
      </c>
      <c r="AE21" s="12">
        <f t="shared" si="21"/>
        <v>0</v>
      </c>
      <c r="AF21" s="12">
        <f t="shared" si="0"/>
        <v>0</v>
      </c>
      <c r="AG21" s="12">
        <f t="shared" si="22"/>
        <v>0</v>
      </c>
      <c r="AH21" s="12">
        <f t="shared" si="23"/>
        <v>0</v>
      </c>
      <c r="BA21" s="2">
        <f t="shared" si="38"/>
        <v>19</v>
      </c>
      <c r="BB21" s="2">
        <f t="shared" si="24"/>
        <v>0</v>
      </c>
      <c r="BC21" s="2">
        <f t="shared" si="25"/>
        <v>0</v>
      </c>
      <c r="BD21" s="2">
        <f>IF(SUM(BD3:BD20)=1,0,+BC21)</f>
        <v>0</v>
      </c>
      <c r="BE21" s="2">
        <f t="shared" si="26"/>
        <v>0</v>
      </c>
      <c r="BF21" s="2">
        <f>IF(SUM(BF3:BF20)=1,0,+BE21)</f>
        <v>0</v>
      </c>
      <c r="BG21" s="2">
        <f t="shared" si="27"/>
        <v>0</v>
      </c>
      <c r="BH21" s="2">
        <f>IF(SUM(BH3:BH20)=1,0,+BG21)</f>
        <v>0</v>
      </c>
      <c r="BI21" s="2">
        <f t="shared" si="28"/>
        <v>0</v>
      </c>
      <c r="BJ21" s="2">
        <f>IF(SUM(BJ3:BJ20)=1,0,+BI21)</f>
        <v>0</v>
      </c>
    </row>
    <row r="22" spans="1:62" ht="12.75">
      <c r="A22" s="9">
        <f t="shared" si="29"/>
        <v>0</v>
      </c>
      <c r="B22" s="10">
        <f t="shared" si="1"/>
      </c>
      <c r="C22" s="9">
        <f t="shared" si="2"/>
        <v>0</v>
      </c>
      <c r="D22" s="11"/>
      <c r="E22" s="12">
        <f t="shared" si="3"/>
        <v>0</v>
      </c>
      <c r="F22" s="12">
        <f t="shared" si="4"/>
        <v>0</v>
      </c>
      <c r="G22" s="12">
        <f t="shared" si="5"/>
        <v>0</v>
      </c>
      <c r="H22" s="12">
        <f t="shared" si="30"/>
        <v>0</v>
      </c>
      <c r="I22" s="12">
        <f t="shared" si="6"/>
        <v>0</v>
      </c>
      <c r="J22" s="12">
        <f t="shared" si="7"/>
        <v>0</v>
      </c>
      <c r="K22" s="12">
        <f t="shared" si="8"/>
        <v>0</v>
      </c>
      <c r="L22" s="12">
        <f t="shared" si="31"/>
        <v>0</v>
      </c>
      <c r="M22" s="12">
        <f t="shared" si="9"/>
        <v>0</v>
      </c>
      <c r="N22" s="12">
        <f t="shared" si="10"/>
        <v>0</v>
      </c>
      <c r="O22" s="12">
        <f t="shared" si="11"/>
        <v>0</v>
      </c>
      <c r="P22" s="12">
        <f t="shared" si="12"/>
        <v>0</v>
      </c>
      <c r="Q22" s="12">
        <f t="shared" si="13"/>
        <v>0</v>
      </c>
      <c r="R22" s="13">
        <f t="shared" si="14"/>
        <v>0</v>
      </c>
      <c r="S22" s="13">
        <f t="shared" si="15"/>
        <v>0</v>
      </c>
      <c r="T22" s="13">
        <f t="shared" si="16"/>
        <v>0</v>
      </c>
      <c r="U22" s="12">
        <f t="shared" si="17"/>
        <v>0</v>
      </c>
      <c r="V22" s="12">
        <f t="shared" si="18"/>
        <v>0</v>
      </c>
      <c r="W22" s="12">
        <f t="shared" si="19"/>
        <v>0</v>
      </c>
      <c r="X22" s="12">
        <f t="shared" si="32"/>
        <v>0</v>
      </c>
      <c r="Y22" s="12">
        <f t="shared" si="33"/>
        <v>0</v>
      </c>
      <c r="Z22" s="12">
        <f t="shared" si="34"/>
        <v>0</v>
      </c>
      <c r="AA22" s="12">
        <f t="shared" si="35"/>
        <v>0</v>
      </c>
      <c r="AB22" s="12">
        <f t="shared" si="36"/>
        <v>0</v>
      </c>
      <c r="AC22" s="12">
        <f t="shared" si="37"/>
        <v>0</v>
      </c>
      <c r="AD22" s="12">
        <f t="shared" si="20"/>
        <v>0</v>
      </c>
      <c r="AE22" s="12">
        <f t="shared" si="21"/>
        <v>0</v>
      </c>
      <c r="AF22" s="12">
        <f t="shared" si="0"/>
        <v>0</v>
      </c>
      <c r="AG22" s="12">
        <f t="shared" si="22"/>
        <v>0</v>
      </c>
      <c r="AH22" s="12">
        <f t="shared" si="23"/>
        <v>0</v>
      </c>
      <c r="BA22" s="2">
        <f t="shared" si="38"/>
        <v>20</v>
      </c>
      <c r="BB22" s="2">
        <f t="shared" si="24"/>
        <v>0</v>
      </c>
      <c r="BC22" s="2">
        <f t="shared" si="25"/>
        <v>0</v>
      </c>
      <c r="BD22" s="2">
        <f>IF(SUM(BD3:BD21)=1,0,+BC22)</f>
        <v>0</v>
      </c>
      <c r="BE22" s="2">
        <f t="shared" si="26"/>
        <v>0</v>
      </c>
      <c r="BF22" s="2">
        <f>IF(SUM(BF3:BF21)=1,0,+BE22)</f>
        <v>0</v>
      </c>
      <c r="BG22" s="2">
        <f t="shared" si="27"/>
        <v>0</v>
      </c>
      <c r="BH22" s="2">
        <f>IF(SUM(BH3:BH21)=1,0,+BG22)</f>
        <v>0</v>
      </c>
      <c r="BI22" s="2">
        <f t="shared" si="28"/>
        <v>0</v>
      </c>
      <c r="BJ22" s="2">
        <f>IF(SUM(BJ3:BJ21)=1,0,+BI22)</f>
        <v>0</v>
      </c>
    </row>
    <row r="23" spans="1:62" ht="12.75">
      <c r="A23" s="9">
        <f t="shared" si="29"/>
        <v>0</v>
      </c>
      <c r="B23" s="10">
        <f t="shared" si="1"/>
      </c>
      <c r="C23" s="9">
        <f t="shared" si="2"/>
        <v>0</v>
      </c>
      <c r="D23" s="11"/>
      <c r="E23" s="12">
        <f t="shared" si="3"/>
        <v>0</v>
      </c>
      <c r="F23" s="12">
        <f t="shared" si="4"/>
        <v>0</v>
      </c>
      <c r="G23" s="12">
        <f t="shared" si="5"/>
        <v>0</v>
      </c>
      <c r="H23" s="12">
        <f t="shared" si="30"/>
        <v>0</v>
      </c>
      <c r="I23" s="12">
        <f t="shared" si="6"/>
        <v>0</v>
      </c>
      <c r="J23" s="12">
        <f t="shared" si="7"/>
        <v>0</v>
      </c>
      <c r="K23" s="12">
        <f t="shared" si="8"/>
        <v>0</v>
      </c>
      <c r="L23" s="12">
        <f t="shared" si="31"/>
        <v>0</v>
      </c>
      <c r="M23" s="12">
        <f t="shared" si="9"/>
        <v>0</v>
      </c>
      <c r="N23" s="12">
        <f t="shared" si="10"/>
        <v>0</v>
      </c>
      <c r="O23" s="12">
        <f t="shared" si="11"/>
        <v>0</v>
      </c>
      <c r="P23" s="12">
        <f t="shared" si="12"/>
        <v>0</v>
      </c>
      <c r="Q23" s="12">
        <f t="shared" si="13"/>
        <v>0</v>
      </c>
      <c r="R23" s="13">
        <f t="shared" si="14"/>
        <v>0</v>
      </c>
      <c r="S23" s="13">
        <f t="shared" si="15"/>
        <v>0</v>
      </c>
      <c r="T23" s="13">
        <f t="shared" si="16"/>
        <v>0</v>
      </c>
      <c r="U23" s="12">
        <f t="shared" si="17"/>
        <v>0</v>
      </c>
      <c r="V23" s="12">
        <f t="shared" si="18"/>
        <v>0</v>
      </c>
      <c r="W23" s="12">
        <f t="shared" si="19"/>
        <v>0</v>
      </c>
      <c r="X23" s="12">
        <f t="shared" si="32"/>
        <v>0</v>
      </c>
      <c r="Y23" s="12">
        <f t="shared" si="33"/>
        <v>0</v>
      </c>
      <c r="Z23" s="12">
        <f t="shared" si="34"/>
        <v>0</v>
      </c>
      <c r="AA23" s="12">
        <f t="shared" si="35"/>
        <v>0</v>
      </c>
      <c r="AB23" s="12">
        <f t="shared" si="36"/>
        <v>0</v>
      </c>
      <c r="AC23" s="12">
        <f t="shared" si="37"/>
        <v>0</v>
      </c>
      <c r="AD23" s="12">
        <f t="shared" si="20"/>
        <v>0</v>
      </c>
      <c r="AE23" s="12">
        <f t="shared" si="21"/>
        <v>0</v>
      </c>
      <c r="AF23" s="12">
        <f t="shared" si="0"/>
        <v>0</v>
      </c>
      <c r="AG23" s="12">
        <f t="shared" si="22"/>
        <v>0</v>
      </c>
      <c r="AH23" s="12">
        <f t="shared" si="23"/>
        <v>0</v>
      </c>
      <c r="BA23" s="2">
        <f t="shared" si="38"/>
        <v>21</v>
      </c>
      <c r="BB23" s="2">
        <f t="shared" si="24"/>
        <v>0</v>
      </c>
      <c r="BC23" s="2">
        <f t="shared" si="25"/>
        <v>0</v>
      </c>
      <c r="BD23" s="2">
        <f>IF(SUM(BD3:BD22)=1,0,+BC23)</f>
        <v>0</v>
      </c>
      <c r="BE23" s="2">
        <f t="shared" si="26"/>
        <v>0</v>
      </c>
      <c r="BF23" s="2">
        <f>IF(SUM(BF3:BF22)=1,0,+BE23)</f>
        <v>0</v>
      </c>
      <c r="BG23" s="2">
        <f t="shared" si="27"/>
        <v>0</v>
      </c>
      <c r="BH23" s="2">
        <f>IF(SUM(BH3:BH22)=1,0,+BG23)</f>
        <v>0</v>
      </c>
      <c r="BI23" s="2">
        <f t="shared" si="28"/>
        <v>0</v>
      </c>
      <c r="BJ23" s="2">
        <f>IF(SUM(BJ3:BJ22)=1,0,+BI23)</f>
        <v>0</v>
      </c>
    </row>
    <row r="24" spans="1:62" ht="12.75">
      <c r="A24" s="9">
        <f t="shared" si="29"/>
        <v>0</v>
      </c>
      <c r="B24" s="10">
        <f t="shared" si="1"/>
      </c>
      <c r="C24" s="9">
        <f t="shared" si="2"/>
        <v>0</v>
      </c>
      <c r="D24" s="11"/>
      <c r="E24" s="12">
        <f t="shared" si="3"/>
        <v>0</v>
      </c>
      <c r="F24" s="12">
        <f t="shared" si="4"/>
        <v>0</v>
      </c>
      <c r="G24" s="12">
        <f t="shared" si="5"/>
        <v>0</v>
      </c>
      <c r="H24" s="12">
        <f t="shared" si="30"/>
        <v>0</v>
      </c>
      <c r="I24" s="12">
        <f t="shared" si="6"/>
        <v>0</v>
      </c>
      <c r="J24" s="12">
        <f t="shared" si="7"/>
        <v>0</v>
      </c>
      <c r="K24" s="12">
        <f t="shared" si="8"/>
        <v>0</v>
      </c>
      <c r="L24" s="12">
        <f t="shared" si="31"/>
        <v>0</v>
      </c>
      <c r="M24" s="12">
        <f t="shared" si="9"/>
        <v>0</v>
      </c>
      <c r="N24" s="12">
        <f t="shared" si="10"/>
        <v>0</v>
      </c>
      <c r="O24" s="12">
        <f t="shared" si="11"/>
        <v>0</v>
      </c>
      <c r="P24" s="12">
        <f t="shared" si="12"/>
        <v>0</v>
      </c>
      <c r="Q24" s="12">
        <f t="shared" si="13"/>
        <v>0</v>
      </c>
      <c r="R24" s="13">
        <f t="shared" si="14"/>
        <v>0</v>
      </c>
      <c r="S24" s="13">
        <f t="shared" si="15"/>
        <v>0</v>
      </c>
      <c r="T24" s="13">
        <f t="shared" si="16"/>
        <v>0</v>
      </c>
      <c r="U24" s="12">
        <f t="shared" si="17"/>
        <v>0</v>
      </c>
      <c r="V24" s="12">
        <f t="shared" si="18"/>
        <v>0</v>
      </c>
      <c r="W24" s="12">
        <f t="shared" si="19"/>
        <v>0</v>
      </c>
      <c r="X24" s="12">
        <f t="shared" si="32"/>
        <v>0</v>
      </c>
      <c r="Y24" s="12">
        <f t="shared" si="33"/>
        <v>0</v>
      </c>
      <c r="Z24" s="12">
        <f t="shared" si="34"/>
        <v>0</v>
      </c>
      <c r="AA24" s="12">
        <f t="shared" si="35"/>
        <v>0</v>
      </c>
      <c r="AB24" s="12">
        <f t="shared" si="36"/>
        <v>0</v>
      </c>
      <c r="AC24" s="12">
        <f t="shared" si="37"/>
        <v>0</v>
      </c>
      <c r="AD24" s="12">
        <f t="shared" si="20"/>
        <v>0</v>
      </c>
      <c r="AE24" s="12">
        <f t="shared" si="21"/>
        <v>0</v>
      </c>
      <c r="AF24" s="12">
        <f t="shared" si="0"/>
        <v>0</v>
      </c>
      <c r="AG24" s="12">
        <f t="shared" si="22"/>
        <v>0</v>
      </c>
      <c r="AH24" s="12">
        <f t="shared" si="23"/>
        <v>0</v>
      </c>
      <c r="BA24" s="2">
        <f t="shared" si="38"/>
        <v>22</v>
      </c>
      <c r="BB24" s="2">
        <f t="shared" si="24"/>
        <v>0</v>
      </c>
      <c r="BC24" s="2">
        <f t="shared" si="25"/>
        <v>0</v>
      </c>
      <c r="BD24" s="2">
        <f>IF(SUM(BD3:BD23)=1,0,+BC24)</f>
        <v>0</v>
      </c>
      <c r="BE24" s="2">
        <f t="shared" si="26"/>
        <v>0</v>
      </c>
      <c r="BF24" s="2">
        <f>IF(SUM(BF3:BF23)=1,0,+BE24)</f>
        <v>0</v>
      </c>
      <c r="BG24" s="2">
        <f t="shared" si="27"/>
        <v>0</v>
      </c>
      <c r="BH24" s="2">
        <f>IF(SUM(BH3:BH23)=1,0,+BG24)</f>
        <v>0</v>
      </c>
      <c r="BI24" s="2">
        <f t="shared" si="28"/>
        <v>0</v>
      </c>
      <c r="BJ24" s="2">
        <f>IF(SUM(BJ3:BJ23)=1,0,+BI24)</f>
        <v>0</v>
      </c>
    </row>
    <row r="25" spans="1:62" ht="12.75">
      <c r="A25" s="9">
        <f t="shared" si="29"/>
        <v>0</v>
      </c>
      <c r="B25" s="10">
        <f t="shared" si="1"/>
      </c>
      <c r="C25" s="9">
        <f t="shared" si="2"/>
        <v>0</v>
      </c>
      <c r="D25" s="11"/>
      <c r="E25" s="12">
        <f t="shared" si="3"/>
        <v>0</v>
      </c>
      <c r="F25" s="12">
        <f t="shared" si="4"/>
        <v>0</v>
      </c>
      <c r="G25" s="12">
        <f t="shared" si="5"/>
        <v>0</v>
      </c>
      <c r="H25" s="12">
        <f t="shared" si="30"/>
        <v>0</v>
      </c>
      <c r="I25" s="12">
        <f t="shared" si="6"/>
        <v>0</v>
      </c>
      <c r="J25" s="12">
        <f t="shared" si="7"/>
        <v>0</v>
      </c>
      <c r="K25" s="12">
        <f t="shared" si="8"/>
        <v>0</v>
      </c>
      <c r="L25" s="12">
        <f t="shared" si="31"/>
        <v>0</v>
      </c>
      <c r="M25" s="12">
        <f t="shared" si="9"/>
        <v>0</v>
      </c>
      <c r="N25" s="12">
        <f t="shared" si="10"/>
        <v>0</v>
      </c>
      <c r="O25" s="12">
        <f t="shared" si="11"/>
        <v>0</v>
      </c>
      <c r="P25" s="12">
        <f t="shared" si="12"/>
        <v>0</v>
      </c>
      <c r="Q25" s="12">
        <f t="shared" si="13"/>
        <v>0</v>
      </c>
      <c r="R25" s="13">
        <f t="shared" si="14"/>
        <v>0</v>
      </c>
      <c r="S25" s="13">
        <f t="shared" si="15"/>
        <v>0</v>
      </c>
      <c r="T25" s="13">
        <f t="shared" si="16"/>
        <v>0</v>
      </c>
      <c r="U25" s="12">
        <f t="shared" si="17"/>
        <v>0</v>
      </c>
      <c r="V25" s="12">
        <f t="shared" si="18"/>
        <v>0</v>
      </c>
      <c r="W25" s="12">
        <f t="shared" si="19"/>
        <v>0</v>
      </c>
      <c r="X25" s="12">
        <f t="shared" si="32"/>
        <v>0</v>
      </c>
      <c r="Y25" s="12">
        <f t="shared" si="33"/>
        <v>0</v>
      </c>
      <c r="Z25" s="12">
        <f t="shared" si="34"/>
        <v>0</v>
      </c>
      <c r="AA25" s="12">
        <f t="shared" si="35"/>
        <v>0</v>
      </c>
      <c r="AB25" s="12">
        <f t="shared" si="36"/>
        <v>0</v>
      </c>
      <c r="AC25" s="12">
        <f t="shared" si="37"/>
        <v>0</v>
      </c>
      <c r="AD25" s="12">
        <f t="shared" si="20"/>
        <v>0</v>
      </c>
      <c r="AE25" s="12">
        <f t="shared" si="21"/>
        <v>0</v>
      </c>
      <c r="AF25" s="12">
        <f t="shared" si="0"/>
        <v>0</v>
      </c>
      <c r="AG25" s="12">
        <f t="shared" si="22"/>
        <v>0</v>
      </c>
      <c r="AH25" s="12">
        <f t="shared" si="23"/>
        <v>0</v>
      </c>
      <c r="BA25" s="2">
        <f t="shared" si="38"/>
        <v>23</v>
      </c>
      <c r="BB25" s="2">
        <f t="shared" si="24"/>
        <v>0</v>
      </c>
      <c r="BC25" s="2">
        <f t="shared" si="25"/>
        <v>0</v>
      </c>
      <c r="BD25" s="2">
        <f>IF(SUM(BD3:BD24)=1,0,+BC25)</f>
        <v>0</v>
      </c>
      <c r="BE25" s="2">
        <f t="shared" si="26"/>
        <v>0</v>
      </c>
      <c r="BF25" s="2">
        <f>IF(SUM(BF3:BF24)=1,0,+BE25)</f>
        <v>0</v>
      </c>
      <c r="BG25" s="2">
        <f t="shared" si="27"/>
        <v>0</v>
      </c>
      <c r="BH25" s="2">
        <f>IF(SUM(BH3:BH24)=1,0,+BG25)</f>
        <v>0</v>
      </c>
      <c r="BI25" s="2">
        <f t="shared" si="28"/>
        <v>0</v>
      </c>
      <c r="BJ25" s="2">
        <f>IF(SUM(BJ3:BJ24)=1,0,+BI25)</f>
        <v>0</v>
      </c>
    </row>
    <row r="26" spans="1:62" ht="12.75">
      <c r="A26" s="9">
        <f t="shared" si="29"/>
        <v>0</v>
      </c>
      <c r="B26" s="10">
        <f t="shared" si="1"/>
      </c>
      <c r="C26" s="9">
        <f t="shared" si="2"/>
        <v>0</v>
      </c>
      <c r="D26" s="11"/>
      <c r="E26" s="12">
        <f t="shared" si="3"/>
        <v>0</v>
      </c>
      <c r="F26" s="12">
        <f t="shared" si="4"/>
        <v>0</v>
      </c>
      <c r="G26" s="12">
        <f t="shared" si="5"/>
        <v>0</v>
      </c>
      <c r="H26" s="12">
        <f t="shared" si="30"/>
        <v>0</v>
      </c>
      <c r="I26" s="12">
        <f t="shared" si="6"/>
        <v>0</v>
      </c>
      <c r="J26" s="12">
        <f t="shared" si="7"/>
        <v>0</v>
      </c>
      <c r="K26" s="12">
        <f t="shared" si="8"/>
        <v>0</v>
      </c>
      <c r="L26" s="12">
        <f t="shared" si="31"/>
        <v>0</v>
      </c>
      <c r="M26" s="12">
        <f t="shared" si="9"/>
        <v>0</v>
      </c>
      <c r="N26" s="12">
        <f t="shared" si="10"/>
        <v>0</v>
      </c>
      <c r="O26" s="12">
        <f t="shared" si="11"/>
        <v>0</v>
      </c>
      <c r="P26" s="12">
        <f t="shared" si="12"/>
        <v>0</v>
      </c>
      <c r="Q26" s="12">
        <f t="shared" si="13"/>
        <v>0</v>
      </c>
      <c r="R26" s="13">
        <f t="shared" si="14"/>
        <v>0</v>
      </c>
      <c r="S26" s="13">
        <f t="shared" si="15"/>
        <v>0</v>
      </c>
      <c r="T26" s="13">
        <f t="shared" si="16"/>
        <v>0</v>
      </c>
      <c r="U26" s="12">
        <f t="shared" si="17"/>
        <v>0</v>
      </c>
      <c r="V26" s="12">
        <f t="shared" si="18"/>
        <v>0</v>
      </c>
      <c r="W26" s="12">
        <f t="shared" si="19"/>
        <v>0</v>
      </c>
      <c r="X26" s="12">
        <f t="shared" si="32"/>
        <v>0</v>
      </c>
      <c r="Y26" s="12">
        <f t="shared" si="33"/>
        <v>0</v>
      </c>
      <c r="Z26" s="12">
        <f t="shared" si="34"/>
        <v>0</v>
      </c>
      <c r="AA26" s="12">
        <f t="shared" si="35"/>
        <v>0</v>
      </c>
      <c r="AB26" s="12">
        <f t="shared" si="36"/>
        <v>0</v>
      </c>
      <c r="AC26" s="12">
        <f t="shared" si="37"/>
        <v>0</v>
      </c>
      <c r="AD26" s="12">
        <f t="shared" si="20"/>
        <v>0</v>
      </c>
      <c r="AE26" s="12">
        <f t="shared" si="21"/>
        <v>0</v>
      </c>
      <c r="AF26" s="12">
        <f t="shared" si="0"/>
        <v>0</v>
      </c>
      <c r="AG26" s="12">
        <f t="shared" si="22"/>
        <v>0</v>
      </c>
      <c r="AH26" s="12">
        <f t="shared" si="23"/>
        <v>0</v>
      </c>
      <c r="BA26" s="2">
        <f t="shared" si="38"/>
        <v>24</v>
      </c>
      <c r="BB26" s="2">
        <f t="shared" si="24"/>
        <v>0</v>
      </c>
      <c r="BC26" s="2">
        <f t="shared" si="25"/>
        <v>0</v>
      </c>
      <c r="BD26" s="2">
        <f>IF(SUM(BD3:BD25)=1,0,+BC26)</f>
        <v>0</v>
      </c>
      <c r="BE26" s="2">
        <f t="shared" si="26"/>
        <v>0</v>
      </c>
      <c r="BF26" s="2">
        <f>IF(SUM(BF3:BF25)=1,0,+BE26)</f>
        <v>0</v>
      </c>
      <c r="BG26" s="2">
        <f t="shared" si="27"/>
        <v>0</v>
      </c>
      <c r="BH26" s="2">
        <f>IF(SUM(BH3:BH25)=1,0,+BG26)</f>
        <v>0</v>
      </c>
      <c r="BI26" s="2">
        <f t="shared" si="28"/>
        <v>0</v>
      </c>
      <c r="BJ26" s="2">
        <f>IF(SUM(BJ3:BJ25)=1,0,+BI26)</f>
        <v>0</v>
      </c>
    </row>
    <row r="27" spans="1:62" ht="12.75">
      <c r="A27" s="9">
        <f t="shared" si="29"/>
        <v>0</v>
      </c>
      <c r="B27" s="10">
        <f t="shared" si="1"/>
      </c>
      <c r="C27" s="9">
        <f t="shared" si="2"/>
        <v>0</v>
      </c>
      <c r="D27" s="11"/>
      <c r="E27" s="12">
        <f t="shared" si="3"/>
        <v>0</v>
      </c>
      <c r="F27" s="12">
        <f t="shared" si="4"/>
        <v>0</v>
      </c>
      <c r="G27" s="12">
        <f t="shared" si="5"/>
        <v>0</v>
      </c>
      <c r="H27" s="12">
        <f t="shared" si="30"/>
        <v>0</v>
      </c>
      <c r="I27" s="12">
        <f t="shared" si="6"/>
        <v>0</v>
      </c>
      <c r="J27" s="12">
        <f t="shared" si="7"/>
        <v>0</v>
      </c>
      <c r="K27" s="12">
        <f t="shared" si="8"/>
        <v>0</v>
      </c>
      <c r="L27" s="12">
        <f t="shared" si="31"/>
        <v>0</v>
      </c>
      <c r="M27" s="12">
        <f t="shared" si="9"/>
        <v>0</v>
      </c>
      <c r="N27" s="12">
        <f t="shared" si="10"/>
        <v>0</v>
      </c>
      <c r="O27" s="12">
        <f t="shared" si="11"/>
        <v>0</v>
      </c>
      <c r="P27" s="12">
        <f t="shared" si="12"/>
        <v>0</v>
      </c>
      <c r="Q27" s="12">
        <f t="shared" si="13"/>
        <v>0</v>
      </c>
      <c r="R27" s="13">
        <f t="shared" si="14"/>
        <v>0</v>
      </c>
      <c r="S27" s="13">
        <f t="shared" si="15"/>
        <v>0</v>
      </c>
      <c r="T27" s="13">
        <f t="shared" si="16"/>
        <v>0</v>
      </c>
      <c r="U27" s="12">
        <f t="shared" si="17"/>
        <v>0</v>
      </c>
      <c r="V27" s="12">
        <f t="shared" si="18"/>
        <v>0</v>
      </c>
      <c r="W27" s="12">
        <f t="shared" si="19"/>
        <v>0</v>
      </c>
      <c r="X27" s="12">
        <f t="shared" si="32"/>
        <v>0</v>
      </c>
      <c r="Y27" s="12">
        <f t="shared" si="33"/>
        <v>0</v>
      </c>
      <c r="Z27" s="12">
        <f t="shared" si="34"/>
        <v>0</v>
      </c>
      <c r="AA27" s="12">
        <f t="shared" si="35"/>
        <v>0</v>
      </c>
      <c r="AB27" s="12">
        <f t="shared" si="36"/>
        <v>0</v>
      </c>
      <c r="AC27" s="12">
        <f t="shared" si="37"/>
        <v>0</v>
      </c>
      <c r="AD27" s="12">
        <f t="shared" si="20"/>
        <v>0</v>
      </c>
      <c r="AE27" s="12">
        <f t="shared" si="21"/>
        <v>0</v>
      </c>
      <c r="AF27" s="12">
        <f t="shared" si="0"/>
        <v>0</v>
      </c>
      <c r="AG27" s="12">
        <f t="shared" si="22"/>
        <v>0</v>
      </c>
      <c r="AH27" s="12">
        <f t="shared" si="23"/>
        <v>0</v>
      </c>
      <c r="BA27" s="2">
        <f t="shared" si="38"/>
        <v>25</v>
      </c>
      <c r="BB27" s="2">
        <f t="shared" si="24"/>
        <v>0</v>
      </c>
      <c r="BC27" s="2">
        <f t="shared" si="25"/>
        <v>0</v>
      </c>
      <c r="BD27" s="2">
        <f>IF(SUM(BD3:BD26)=1,0,+BC27)</f>
        <v>0</v>
      </c>
      <c r="BE27" s="2">
        <f t="shared" si="26"/>
        <v>0</v>
      </c>
      <c r="BF27" s="2">
        <f>IF(SUM(BF3:BF26)=1,0,+BE27)</f>
        <v>0</v>
      </c>
      <c r="BG27" s="2">
        <f t="shared" si="27"/>
        <v>0</v>
      </c>
      <c r="BH27" s="2">
        <f>IF(SUM(BH3:BH26)=1,0,+BG27)</f>
        <v>0</v>
      </c>
      <c r="BI27" s="2">
        <f t="shared" si="28"/>
        <v>0</v>
      </c>
      <c r="BJ27" s="2">
        <f>IF(SUM(BJ3:BJ26)=1,0,+BI27)</f>
        <v>0</v>
      </c>
    </row>
    <row r="28" spans="1:62" ht="12.75">
      <c r="A28" s="9">
        <f t="shared" si="29"/>
        <v>0</v>
      </c>
      <c r="B28" s="10">
        <f t="shared" si="1"/>
      </c>
      <c r="C28" s="9">
        <f t="shared" si="2"/>
        <v>0</v>
      </c>
      <c r="D28" s="11"/>
      <c r="E28" s="12">
        <f t="shared" si="3"/>
        <v>0</v>
      </c>
      <c r="F28" s="12">
        <f t="shared" si="4"/>
        <v>0</v>
      </c>
      <c r="G28" s="12">
        <f t="shared" si="5"/>
        <v>0</v>
      </c>
      <c r="H28" s="12">
        <f t="shared" si="30"/>
        <v>0</v>
      </c>
      <c r="I28" s="12">
        <f t="shared" si="6"/>
        <v>0</v>
      </c>
      <c r="J28" s="12">
        <f t="shared" si="7"/>
        <v>0</v>
      </c>
      <c r="K28" s="12">
        <f t="shared" si="8"/>
        <v>0</v>
      </c>
      <c r="L28" s="12">
        <f t="shared" si="31"/>
        <v>0</v>
      </c>
      <c r="M28" s="12">
        <f t="shared" si="9"/>
        <v>0</v>
      </c>
      <c r="N28" s="12">
        <f t="shared" si="10"/>
        <v>0</v>
      </c>
      <c r="O28" s="12">
        <f t="shared" si="11"/>
        <v>0</v>
      </c>
      <c r="P28" s="12">
        <f t="shared" si="12"/>
        <v>0</v>
      </c>
      <c r="Q28" s="12">
        <f t="shared" si="13"/>
        <v>0</v>
      </c>
      <c r="R28" s="13">
        <f t="shared" si="14"/>
        <v>0</v>
      </c>
      <c r="S28" s="13">
        <f t="shared" si="15"/>
        <v>0</v>
      </c>
      <c r="T28" s="13">
        <f t="shared" si="16"/>
        <v>0</v>
      </c>
      <c r="U28" s="12">
        <f t="shared" si="17"/>
        <v>0</v>
      </c>
      <c r="V28" s="12">
        <f t="shared" si="18"/>
        <v>0</v>
      </c>
      <c r="W28" s="12">
        <f t="shared" si="19"/>
        <v>0</v>
      </c>
      <c r="X28" s="12">
        <f t="shared" si="32"/>
        <v>0</v>
      </c>
      <c r="Y28" s="12">
        <f t="shared" si="33"/>
        <v>0</v>
      </c>
      <c r="Z28" s="12">
        <f t="shared" si="34"/>
        <v>0</v>
      </c>
      <c r="AA28" s="12">
        <f t="shared" si="35"/>
        <v>0</v>
      </c>
      <c r="AB28" s="12">
        <f t="shared" si="36"/>
        <v>0</v>
      </c>
      <c r="AC28" s="12">
        <f t="shared" si="37"/>
        <v>0</v>
      </c>
      <c r="AD28" s="12">
        <f t="shared" si="20"/>
        <v>0</v>
      </c>
      <c r="AE28" s="12">
        <f t="shared" si="21"/>
        <v>0</v>
      </c>
      <c r="AF28" s="12">
        <f t="shared" si="0"/>
        <v>0</v>
      </c>
      <c r="AG28" s="12">
        <f t="shared" si="22"/>
        <v>0</v>
      </c>
      <c r="AH28" s="12">
        <f t="shared" si="23"/>
        <v>0</v>
      </c>
      <c r="BA28" s="2">
        <f t="shared" si="38"/>
        <v>26</v>
      </c>
      <c r="BB28" s="2">
        <f t="shared" si="24"/>
        <v>0</v>
      </c>
      <c r="BC28" s="2">
        <f t="shared" si="25"/>
        <v>0</v>
      </c>
      <c r="BD28" s="2">
        <f>IF(SUM(BD3:BD27)=1,0,+BC28)</f>
        <v>0</v>
      </c>
      <c r="BE28" s="2">
        <f t="shared" si="26"/>
        <v>0</v>
      </c>
      <c r="BF28" s="2">
        <f>IF(SUM(BF3:BF27)=1,0,+BE28)</f>
        <v>0</v>
      </c>
      <c r="BG28" s="2">
        <f t="shared" si="27"/>
        <v>0</v>
      </c>
      <c r="BH28" s="2">
        <f>IF(SUM(BH3:BH27)=1,0,+BG28)</f>
        <v>0</v>
      </c>
      <c r="BI28" s="2">
        <f t="shared" si="28"/>
        <v>0</v>
      </c>
      <c r="BJ28" s="2">
        <f>IF(SUM(BJ3:BJ27)=1,0,+BI28)</f>
        <v>0</v>
      </c>
    </row>
    <row r="29" spans="1:62" ht="12.75">
      <c r="A29" s="9">
        <f t="shared" si="29"/>
        <v>0</v>
      </c>
      <c r="B29" s="10">
        <f t="shared" si="1"/>
      </c>
      <c r="C29" s="9">
        <f t="shared" si="2"/>
        <v>0</v>
      </c>
      <c r="D29" s="11"/>
      <c r="E29" s="12">
        <f t="shared" si="3"/>
        <v>0</v>
      </c>
      <c r="F29" s="12">
        <f t="shared" si="4"/>
        <v>0</v>
      </c>
      <c r="G29" s="12">
        <f t="shared" si="5"/>
        <v>0</v>
      </c>
      <c r="H29" s="12">
        <f t="shared" si="30"/>
        <v>0</v>
      </c>
      <c r="I29" s="12">
        <f t="shared" si="6"/>
        <v>0</v>
      </c>
      <c r="J29" s="12">
        <f t="shared" si="7"/>
        <v>0</v>
      </c>
      <c r="K29" s="12">
        <f t="shared" si="8"/>
        <v>0</v>
      </c>
      <c r="L29" s="12">
        <f t="shared" si="31"/>
        <v>0</v>
      </c>
      <c r="M29" s="12">
        <f t="shared" si="9"/>
        <v>0</v>
      </c>
      <c r="N29" s="12">
        <f t="shared" si="10"/>
        <v>0</v>
      </c>
      <c r="O29" s="12">
        <f t="shared" si="11"/>
        <v>0</v>
      </c>
      <c r="P29" s="12">
        <f t="shared" si="12"/>
        <v>0</v>
      </c>
      <c r="Q29" s="12">
        <f t="shared" si="13"/>
        <v>0</v>
      </c>
      <c r="R29" s="13">
        <f t="shared" si="14"/>
        <v>0</v>
      </c>
      <c r="S29" s="13">
        <f t="shared" si="15"/>
        <v>0</v>
      </c>
      <c r="T29" s="13">
        <f t="shared" si="16"/>
        <v>0</v>
      </c>
      <c r="U29" s="12">
        <f t="shared" si="17"/>
        <v>0</v>
      </c>
      <c r="V29" s="12">
        <f t="shared" si="18"/>
        <v>0</v>
      </c>
      <c r="W29" s="12">
        <f t="shared" si="19"/>
        <v>0</v>
      </c>
      <c r="X29" s="12">
        <f t="shared" si="32"/>
        <v>0</v>
      </c>
      <c r="Y29" s="12">
        <f t="shared" si="33"/>
        <v>0</v>
      </c>
      <c r="Z29" s="12">
        <f t="shared" si="34"/>
        <v>0</v>
      </c>
      <c r="AA29" s="12">
        <f t="shared" si="35"/>
        <v>0</v>
      </c>
      <c r="AB29" s="12">
        <f t="shared" si="36"/>
        <v>0</v>
      </c>
      <c r="AC29" s="12">
        <f t="shared" si="37"/>
        <v>0</v>
      </c>
      <c r="AD29" s="12">
        <f t="shared" si="20"/>
        <v>0</v>
      </c>
      <c r="AE29" s="12">
        <f t="shared" si="21"/>
        <v>0</v>
      </c>
      <c r="AF29" s="12">
        <f t="shared" si="0"/>
        <v>0</v>
      </c>
      <c r="AG29" s="12">
        <f t="shared" si="22"/>
        <v>0</v>
      </c>
      <c r="AH29" s="12">
        <f t="shared" si="23"/>
        <v>0</v>
      </c>
      <c r="BA29" s="2">
        <f t="shared" si="38"/>
        <v>27</v>
      </c>
      <c r="BB29" s="2">
        <f t="shared" si="24"/>
        <v>0</v>
      </c>
      <c r="BC29" s="2">
        <f t="shared" si="25"/>
        <v>0</v>
      </c>
      <c r="BD29" s="2">
        <f>IF(SUM(BD3:BD28)=1,0,+BC29)</f>
        <v>0</v>
      </c>
      <c r="BE29" s="2">
        <f t="shared" si="26"/>
        <v>0</v>
      </c>
      <c r="BF29" s="2">
        <f>IF(SUM(BF3:BF28)=1,0,+BE29)</f>
        <v>0</v>
      </c>
      <c r="BG29" s="2">
        <f t="shared" si="27"/>
        <v>0</v>
      </c>
      <c r="BH29" s="2">
        <f>IF(SUM(BH3:BH28)=1,0,+BG29)</f>
        <v>0</v>
      </c>
      <c r="BI29" s="2">
        <f t="shared" si="28"/>
        <v>0</v>
      </c>
      <c r="BJ29" s="2">
        <f>IF(SUM(BJ3:BJ28)=1,0,+BI29)</f>
        <v>0</v>
      </c>
    </row>
    <row r="30" spans="1:62" ht="12.75">
      <c r="A30" s="9">
        <f t="shared" si="29"/>
        <v>0</v>
      </c>
      <c r="B30" s="10">
        <f t="shared" si="1"/>
      </c>
      <c r="C30" s="9">
        <f t="shared" si="2"/>
        <v>0</v>
      </c>
      <c r="D30" s="11"/>
      <c r="E30" s="12">
        <f t="shared" si="3"/>
        <v>0</v>
      </c>
      <c r="F30" s="12">
        <f t="shared" si="4"/>
        <v>0</v>
      </c>
      <c r="G30" s="12">
        <f t="shared" si="5"/>
        <v>0</v>
      </c>
      <c r="H30" s="12">
        <f t="shared" si="30"/>
        <v>0</v>
      </c>
      <c r="I30" s="12">
        <f t="shared" si="6"/>
        <v>0</v>
      </c>
      <c r="J30" s="12">
        <f t="shared" si="7"/>
        <v>0</v>
      </c>
      <c r="K30" s="12">
        <f t="shared" si="8"/>
        <v>0</v>
      </c>
      <c r="L30" s="12">
        <f t="shared" si="31"/>
        <v>0</v>
      </c>
      <c r="M30" s="12">
        <f t="shared" si="9"/>
        <v>0</v>
      </c>
      <c r="N30" s="12">
        <f t="shared" si="10"/>
        <v>0</v>
      </c>
      <c r="O30" s="12">
        <f t="shared" si="11"/>
        <v>0</v>
      </c>
      <c r="P30" s="12">
        <f t="shared" si="12"/>
        <v>0</v>
      </c>
      <c r="Q30" s="12">
        <f t="shared" si="13"/>
        <v>0</v>
      </c>
      <c r="R30" s="13">
        <f t="shared" si="14"/>
        <v>0</v>
      </c>
      <c r="S30" s="13">
        <f t="shared" si="15"/>
        <v>0</v>
      </c>
      <c r="T30" s="13">
        <f t="shared" si="16"/>
        <v>0</v>
      </c>
      <c r="U30" s="12">
        <f t="shared" si="17"/>
        <v>0</v>
      </c>
      <c r="V30" s="12">
        <f t="shared" si="18"/>
        <v>0</v>
      </c>
      <c r="W30" s="12">
        <f t="shared" si="19"/>
        <v>0</v>
      </c>
      <c r="X30" s="12">
        <f t="shared" si="32"/>
        <v>0</v>
      </c>
      <c r="Y30" s="12">
        <f t="shared" si="33"/>
        <v>0</v>
      </c>
      <c r="Z30" s="12">
        <f t="shared" si="34"/>
        <v>0</v>
      </c>
      <c r="AA30" s="12">
        <f t="shared" si="35"/>
        <v>0</v>
      </c>
      <c r="AB30" s="12">
        <f t="shared" si="36"/>
        <v>0</v>
      </c>
      <c r="AC30" s="12">
        <f t="shared" si="37"/>
        <v>0</v>
      </c>
      <c r="AD30" s="12">
        <f t="shared" si="20"/>
        <v>0</v>
      </c>
      <c r="AE30" s="12">
        <f t="shared" si="21"/>
        <v>0</v>
      </c>
      <c r="AF30" s="12">
        <f t="shared" si="0"/>
        <v>0</v>
      </c>
      <c r="AG30" s="12">
        <f t="shared" si="22"/>
        <v>0</v>
      </c>
      <c r="AH30" s="12">
        <f t="shared" si="23"/>
        <v>0</v>
      </c>
      <c r="BA30" s="2">
        <f t="shared" si="38"/>
        <v>28</v>
      </c>
      <c r="BB30" s="2">
        <f t="shared" si="24"/>
        <v>0</v>
      </c>
      <c r="BC30" s="2">
        <f t="shared" si="25"/>
        <v>0</v>
      </c>
      <c r="BD30" s="2">
        <f>IF(SUM(BD3:BD29)=1,0,+BC30)</f>
        <v>0</v>
      </c>
      <c r="BE30" s="2">
        <f t="shared" si="26"/>
        <v>0</v>
      </c>
      <c r="BF30" s="2">
        <f>IF(SUM(BF3:BF29)=1,0,+BE30)</f>
        <v>0</v>
      </c>
      <c r="BG30" s="2">
        <f t="shared" si="27"/>
        <v>0</v>
      </c>
      <c r="BH30" s="2">
        <f>IF(SUM(BH3:BH29)=1,0,+BG30)</f>
        <v>0</v>
      </c>
      <c r="BI30" s="2">
        <f t="shared" si="28"/>
        <v>0</v>
      </c>
      <c r="BJ30" s="2">
        <f>IF(SUM(BJ3:BJ29)=1,0,+BI30)</f>
        <v>0</v>
      </c>
    </row>
    <row r="31" spans="1:62" ht="12.75">
      <c r="A31" s="39" t="s">
        <v>42</v>
      </c>
      <c r="B31" s="39"/>
      <c r="C31" s="39"/>
      <c r="D31" s="9">
        <f>SUM(D3:D30)</f>
        <v>40</v>
      </c>
      <c r="E31" s="14"/>
      <c r="F31" s="12">
        <f>SUM(F3:F30)</f>
        <v>0.9999999999999999</v>
      </c>
      <c r="G31" s="12">
        <f>SUM(G3:G30)</f>
        <v>100</v>
      </c>
      <c r="H31" s="14"/>
      <c r="I31" s="14"/>
      <c r="J31" s="12">
        <f>SUM(J3:J30)</f>
        <v>6565</v>
      </c>
      <c r="K31" s="14">
        <f>SUM(K3:K30)</f>
        <v>163</v>
      </c>
      <c r="L31" s="14">
        <f>SUM(L3:L30)</f>
        <v>15</v>
      </c>
      <c r="M31" s="14">
        <f>SUM(M3:M30)</f>
        <v>13</v>
      </c>
      <c r="N31" s="14"/>
      <c r="O31" s="12">
        <f>SUM(O3:O30)</f>
        <v>218.75</v>
      </c>
      <c r="P31" s="14"/>
      <c r="Q31" s="12">
        <f aca="true" t="shared" si="39" ref="Q31:AB31">SUM(Q3:Q30)</f>
        <v>210.76923076923066</v>
      </c>
      <c r="R31" s="14">
        <f t="shared" si="39"/>
        <v>9</v>
      </c>
      <c r="S31" s="14">
        <f t="shared" si="39"/>
        <v>9</v>
      </c>
      <c r="T31" s="14">
        <f t="shared" si="39"/>
        <v>13</v>
      </c>
      <c r="U31" s="14">
        <f t="shared" si="39"/>
        <v>168</v>
      </c>
      <c r="V31" s="14">
        <f t="shared" si="39"/>
        <v>168</v>
      </c>
      <c r="W31" s="14">
        <f t="shared" si="39"/>
        <v>163</v>
      </c>
      <c r="X31" s="14">
        <f t="shared" si="39"/>
        <v>28</v>
      </c>
      <c r="Y31" s="14">
        <f t="shared" si="39"/>
        <v>28</v>
      </c>
      <c r="Z31" s="14">
        <f t="shared" si="39"/>
        <v>15</v>
      </c>
      <c r="AA31" s="14">
        <f t="shared" si="39"/>
        <v>6</v>
      </c>
      <c r="AB31" s="14">
        <f t="shared" si="39"/>
        <v>4</v>
      </c>
      <c r="AC31" s="14">
        <f>SUM(AC3:AC30)</f>
        <v>15</v>
      </c>
      <c r="AD31" s="14">
        <f>SUM(AD3:AD30)</f>
        <v>55</v>
      </c>
      <c r="AE31" s="14">
        <f>SUM(AE3:AE30)</f>
        <v>109</v>
      </c>
      <c r="AF31" s="14">
        <f>SUM(AF3:AF30)</f>
        <v>369</v>
      </c>
      <c r="AG31" s="14">
        <f>SUM(AG3:AG30)</f>
        <v>445.09375</v>
      </c>
      <c r="AH31" s="14">
        <f>SUM(AH3:AH30)</f>
        <v>1799.375</v>
      </c>
      <c r="BA31" s="2">
        <f t="shared" si="38"/>
        <v>29</v>
      </c>
      <c r="BB31" s="2">
        <f t="shared" si="24"/>
        <v>0</v>
      </c>
      <c r="BC31" s="2">
        <f t="shared" si="25"/>
        <v>0</v>
      </c>
      <c r="BD31" s="2">
        <f>IF(SUM(BD3:BD30)=1,0,+BC31)</f>
        <v>0</v>
      </c>
      <c r="BE31" s="2">
        <f t="shared" si="26"/>
        <v>0</v>
      </c>
      <c r="BF31" s="2">
        <f>IF(SUM(BF3:BF30)=1,0,+BE31)</f>
        <v>0</v>
      </c>
      <c r="BG31" s="2">
        <f t="shared" si="27"/>
        <v>0</v>
      </c>
      <c r="BH31" s="2">
        <f>IF(SUM(BH3:BH30)=1,0,+BG31)</f>
        <v>0</v>
      </c>
      <c r="BI31" s="2">
        <f t="shared" si="28"/>
        <v>0</v>
      </c>
      <c r="BJ31" s="2">
        <f>IF(SUM(BJ3:BJ30)=1,0,+BI31)</f>
        <v>0</v>
      </c>
    </row>
  </sheetData>
  <mergeCells count="39">
    <mergeCell ref="A1:C1"/>
    <mergeCell ref="BA1:BA2"/>
    <mergeCell ref="BB1:BB2"/>
    <mergeCell ref="A31:C31"/>
    <mergeCell ref="D1:D2"/>
    <mergeCell ref="E1:E2"/>
    <mergeCell ref="F1:F2"/>
    <mergeCell ref="G1:G2"/>
    <mergeCell ref="H1:H2"/>
    <mergeCell ref="I1:I2"/>
    <mergeCell ref="J1:J2"/>
    <mergeCell ref="BC1:BD2"/>
    <mergeCell ref="K1:K2"/>
    <mergeCell ref="L1:L2"/>
    <mergeCell ref="M1:M2"/>
    <mergeCell ref="AA1:AA2"/>
    <mergeCell ref="AB1:AB2"/>
    <mergeCell ref="N1:N2"/>
    <mergeCell ref="O1:O2"/>
    <mergeCell ref="P1:P2"/>
    <mergeCell ref="Q1:Q2"/>
    <mergeCell ref="R1:R2"/>
    <mergeCell ref="BE1:BF2"/>
    <mergeCell ref="X1:X2"/>
    <mergeCell ref="U1:U2"/>
    <mergeCell ref="S1:S2"/>
    <mergeCell ref="V1:V2"/>
    <mergeCell ref="Y1:Y2"/>
    <mergeCell ref="T1:T2"/>
    <mergeCell ref="W1:W2"/>
    <mergeCell ref="Z1:Z2"/>
    <mergeCell ref="BI1:BJ2"/>
    <mergeCell ref="AC1:AC2"/>
    <mergeCell ref="AD1:AD2"/>
    <mergeCell ref="AE1:AE2"/>
    <mergeCell ref="AF1:AF2"/>
    <mergeCell ref="AG1:AG2"/>
    <mergeCell ref="AH1:AH2"/>
    <mergeCell ref="BG1:BH2"/>
  </mergeCells>
  <printOptions/>
  <pageMargins left="0.75" right="0.75" top="1" bottom="1" header="0.492125985" footer="0.49212598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Denílson Pereira</cp:lastModifiedBy>
  <cp:lastPrinted>2008-04-18T18:28:36Z</cp:lastPrinted>
  <dcterms:created xsi:type="dcterms:W3CDTF">2008-04-18T16:42:12Z</dcterms:created>
  <dcterms:modified xsi:type="dcterms:W3CDTF">2008-04-27T14:39:07Z</dcterms:modified>
  <cp:category/>
  <cp:version/>
  <cp:contentType/>
  <cp:contentStatus/>
</cp:coreProperties>
</file>